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030"/>
  </bookViews>
  <sheets>
    <sheet name="TDSheet" sheetId="1" r:id="rId1"/>
  </sheets>
  <calcPr calcId="162913" refMode="R1C1"/>
</workbook>
</file>

<file path=xl/calcChain.xml><?xml version="1.0" encoding="utf-8"?>
<calcChain xmlns="http://schemas.openxmlformats.org/spreadsheetml/2006/main">
  <c r="O180" i="1" l="1"/>
  <c r="D180" i="1"/>
  <c r="O45" i="1"/>
  <c r="D45" i="1"/>
  <c r="O17" i="1"/>
  <c r="D17" i="1"/>
  <c r="O125" i="1"/>
  <c r="D125" i="1"/>
  <c r="AK153" i="1" l="1"/>
  <c r="Z153" i="1"/>
  <c r="AQ163" i="1" l="1"/>
  <c r="E26" i="1" l="1"/>
  <c r="D26" i="1"/>
  <c r="S189" i="1" l="1"/>
  <c r="R189" i="1"/>
  <c r="Q189" i="1"/>
  <c r="P189" i="1"/>
  <c r="O189" i="1"/>
  <c r="H189" i="1"/>
  <c r="G189" i="1"/>
  <c r="F189" i="1"/>
  <c r="E189" i="1"/>
  <c r="D189" i="1"/>
  <c r="S180" i="1"/>
  <c r="R180" i="1"/>
  <c r="Q180" i="1"/>
  <c r="P180" i="1"/>
  <c r="H180" i="1"/>
  <c r="G180" i="1"/>
  <c r="F180" i="1"/>
  <c r="E180" i="1"/>
  <c r="AO162" i="1"/>
  <c r="AN162" i="1"/>
  <c r="AM162" i="1"/>
  <c r="AL162" i="1"/>
  <c r="AK162" i="1"/>
  <c r="AK163" i="1" s="1"/>
  <c r="AD162" i="1"/>
  <c r="AC162" i="1"/>
  <c r="AB162" i="1"/>
  <c r="AA162" i="1"/>
  <c r="Z162" i="1"/>
  <c r="Z163" i="1" s="1"/>
  <c r="AO153" i="1"/>
  <c r="AN153" i="1"/>
  <c r="AM153" i="1"/>
  <c r="AM163" i="1" s="1"/>
  <c r="AL153" i="1"/>
  <c r="AD153" i="1"/>
  <c r="AC153" i="1"/>
  <c r="AC163" i="1" s="1"/>
  <c r="AB153" i="1"/>
  <c r="AA153" i="1"/>
  <c r="Q245" i="1"/>
  <c r="R245" i="1"/>
  <c r="S245" i="1"/>
  <c r="P245" i="1"/>
  <c r="O245" i="1"/>
  <c r="Q236" i="1"/>
  <c r="R236" i="1"/>
  <c r="S236" i="1"/>
  <c r="P236" i="1"/>
  <c r="O236" i="1"/>
  <c r="Q217" i="1"/>
  <c r="R217" i="1"/>
  <c r="S217" i="1"/>
  <c r="P217" i="1"/>
  <c r="O217" i="1"/>
  <c r="P208" i="1"/>
  <c r="Q208" i="1"/>
  <c r="R208" i="1"/>
  <c r="S208" i="1"/>
  <c r="O208" i="1"/>
  <c r="AD163" i="1" l="1"/>
  <c r="AN163" i="1"/>
  <c r="AA163" i="1"/>
  <c r="AO163" i="1"/>
  <c r="AB163" i="1"/>
  <c r="AL163" i="1"/>
  <c r="E190" i="1"/>
  <c r="O190" i="1"/>
  <c r="S190" i="1"/>
  <c r="G190" i="1"/>
  <c r="Q190" i="1"/>
  <c r="F190" i="1"/>
  <c r="P190" i="1"/>
  <c r="D190" i="1"/>
  <c r="H190" i="1"/>
  <c r="R190" i="1"/>
  <c r="R218" i="1"/>
  <c r="O246" i="1"/>
  <c r="P246" i="1"/>
  <c r="R246" i="1"/>
  <c r="O218" i="1"/>
  <c r="Q218" i="1"/>
  <c r="S246" i="1"/>
  <c r="P218" i="1"/>
  <c r="S218" i="1"/>
  <c r="Q246" i="1"/>
  <c r="Q161" i="1"/>
  <c r="R161" i="1"/>
  <c r="S161" i="1"/>
  <c r="P161" i="1"/>
  <c r="O161" i="1"/>
  <c r="Q153" i="1"/>
  <c r="R153" i="1"/>
  <c r="S153" i="1"/>
  <c r="P153" i="1"/>
  <c r="O153" i="1"/>
  <c r="Q125" i="1"/>
  <c r="R125" i="1"/>
  <c r="S125" i="1"/>
  <c r="P125" i="1"/>
  <c r="Q134" i="1"/>
  <c r="R134" i="1"/>
  <c r="S134" i="1"/>
  <c r="P134" i="1"/>
  <c r="O134" i="1"/>
  <c r="Q107" i="1"/>
  <c r="R107" i="1"/>
  <c r="S107" i="1"/>
  <c r="P107" i="1"/>
  <c r="O107" i="1"/>
  <c r="Q98" i="1"/>
  <c r="R98" i="1"/>
  <c r="S98" i="1"/>
  <c r="P98" i="1"/>
  <c r="O98" i="1"/>
  <c r="Q72" i="1"/>
  <c r="R72" i="1"/>
  <c r="S72" i="1"/>
  <c r="P72" i="1"/>
  <c r="O72" i="1"/>
  <c r="Q80" i="1"/>
  <c r="R80" i="1"/>
  <c r="S80" i="1"/>
  <c r="P80" i="1"/>
  <c r="O80" i="1"/>
  <c r="Q54" i="1"/>
  <c r="R54" i="1"/>
  <c r="S54" i="1"/>
  <c r="P54" i="1"/>
  <c r="O54" i="1"/>
  <c r="Q45" i="1"/>
  <c r="R45" i="1"/>
  <c r="S45" i="1"/>
  <c r="P45" i="1"/>
  <c r="Q26" i="1"/>
  <c r="R26" i="1"/>
  <c r="S26" i="1"/>
  <c r="P26" i="1"/>
  <c r="O26" i="1"/>
  <c r="Q17" i="1"/>
  <c r="R17" i="1"/>
  <c r="S17" i="1"/>
  <c r="P17" i="1"/>
  <c r="F245" i="1"/>
  <c r="G245" i="1"/>
  <c r="H245" i="1"/>
  <c r="E245" i="1"/>
  <c r="D245" i="1"/>
  <c r="F236" i="1"/>
  <c r="G236" i="1"/>
  <c r="H236" i="1"/>
  <c r="E236" i="1"/>
  <c r="D236" i="1"/>
  <c r="F217" i="1"/>
  <c r="G217" i="1"/>
  <c r="H217" i="1"/>
  <c r="F208" i="1"/>
  <c r="G208" i="1"/>
  <c r="H208" i="1"/>
  <c r="E208" i="1"/>
  <c r="E217" i="1"/>
  <c r="D217" i="1"/>
  <c r="D208" i="1"/>
  <c r="F161" i="1"/>
  <c r="G161" i="1"/>
  <c r="H161" i="1"/>
  <c r="E161" i="1"/>
  <c r="D161" i="1"/>
  <c r="F153" i="1"/>
  <c r="G153" i="1"/>
  <c r="H153" i="1"/>
  <c r="E153" i="1"/>
  <c r="D153" i="1"/>
  <c r="F134" i="1"/>
  <c r="G134" i="1"/>
  <c r="H134" i="1"/>
  <c r="E134" i="1"/>
  <c r="D134" i="1"/>
  <c r="F125" i="1"/>
  <c r="G125" i="1"/>
  <c r="H125" i="1"/>
  <c r="E125" i="1"/>
  <c r="F107" i="1"/>
  <c r="G107" i="1"/>
  <c r="H107" i="1"/>
  <c r="E107" i="1"/>
  <c r="D107" i="1"/>
  <c r="F98" i="1"/>
  <c r="G98" i="1"/>
  <c r="H98" i="1"/>
  <c r="E98" i="1"/>
  <c r="D98" i="1"/>
  <c r="F80" i="1"/>
  <c r="G80" i="1"/>
  <c r="H80" i="1"/>
  <c r="E80" i="1"/>
  <c r="D80" i="1"/>
  <c r="F72" i="1"/>
  <c r="G72" i="1"/>
  <c r="H72" i="1"/>
  <c r="E72" i="1"/>
  <c r="D72" i="1"/>
  <c r="F54" i="1"/>
  <c r="G54" i="1"/>
  <c r="H54" i="1"/>
  <c r="E54" i="1"/>
  <c r="D54" i="1"/>
  <c r="F45" i="1"/>
  <c r="G45" i="1"/>
  <c r="H45" i="1"/>
  <c r="E45" i="1"/>
  <c r="E17" i="1"/>
  <c r="F17" i="1"/>
  <c r="G17" i="1"/>
  <c r="H17" i="1"/>
  <c r="F26" i="1"/>
  <c r="G26" i="1"/>
  <c r="H26" i="1"/>
  <c r="O247" i="1" l="1"/>
  <c r="O248" i="1" s="1"/>
  <c r="H162" i="1"/>
  <c r="F246" i="1"/>
  <c r="P27" i="1"/>
  <c r="P55" i="1"/>
  <c r="O55" i="1"/>
  <c r="Q55" i="1"/>
  <c r="R81" i="1"/>
  <c r="R135" i="1"/>
  <c r="S55" i="1"/>
  <c r="F108" i="1"/>
  <c r="H135" i="1"/>
  <c r="D162" i="1"/>
  <c r="D218" i="1"/>
  <c r="S81" i="1"/>
  <c r="F218" i="1"/>
  <c r="R55" i="1"/>
  <c r="D108" i="1"/>
  <c r="F162" i="1"/>
  <c r="G218" i="1"/>
  <c r="O108" i="1"/>
  <c r="R108" i="1"/>
  <c r="S162" i="1"/>
  <c r="S247" i="1" s="1"/>
  <c r="S248" i="1" s="1"/>
  <c r="G135" i="1"/>
  <c r="E162" i="1"/>
  <c r="P108" i="1"/>
  <c r="R162" i="1"/>
  <c r="R247" i="1" s="1"/>
  <c r="R248" i="1" s="1"/>
  <c r="D81" i="1"/>
  <c r="F81" i="1"/>
  <c r="H108" i="1"/>
  <c r="E218" i="1"/>
  <c r="S108" i="1"/>
  <c r="S135" i="1"/>
  <c r="O162" i="1"/>
  <c r="Q162" i="1"/>
  <c r="Q247" i="1" s="1"/>
  <c r="Q248" i="1" s="1"/>
  <c r="G55" i="1"/>
  <c r="E81" i="1"/>
  <c r="G108" i="1"/>
  <c r="E246" i="1"/>
  <c r="Q27" i="1"/>
  <c r="P81" i="1"/>
  <c r="Q108" i="1"/>
  <c r="P162" i="1"/>
  <c r="P247" i="1" s="1"/>
  <c r="P248" i="1" s="1"/>
  <c r="F55" i="1"/>
  <c r="H81" i="1"/>
  <c r="D135" i="1"/>
  <c r="F135" i="1"/>
  <c r="H218" i="1"/>
  <c r="D246" i="1"/>
  <c r="D55" i="1"/>
  <c r="H55" i="1"/>
  <c r="E55" i="1"/>
  <c r="G81" i="1"/>
  <c r="E108" i="1"/>
  <c r="E135" i="1"/>
  <c r="G162" i="1"/>
  <c r="S27" i="1"/>
  <c r="O135" i="1"/>
  <c r="Q135" i="1"/>
  <c r="G246" i="1"/>
  <c r="G247" i="1" s="1"/>
  <c r="G248" i="1" s="1"/>
  <c r="R27" i="1"/>
  <c r="O81" i="1"/>
  <c r="Q81" i="1"/>
  <c r="P135" i="1"/>
  <c r="H246" i="1"/>
  <c r="G27" i="1"/>
  <c r="O27" i="1"/>
  <c r="F27" i="1"/>
  <c r="D27" i="1"/>
  <c r="H27" i="1"/>
  <c r="E27" i="1"/>
  <c r="E247" i="1" l="1"/>
  <c r="E248" i="1" s="1"/>
  <c r="F247" i="1"/>
  <c r="F248" i="1" s="1"/>
  <c r="H247" i="1"/>
  <c r="H248" i="1" s="1"/>
  <c r="D247" i="1"/>
  <c r="D248" i="1" s="1"/>
</calcChain>
</file>

<file path=xl/sharedStrings.xml><?xml version="1.0" encoding="utf-8"?>
<sst xmlns="http://schemas.openxmlformats.org/spreadsheetml/2006/main" count="1509" uniqueCount="215">
  <si>
    <t>День:</t>
  </si>
  <si>
    <t>понедельник</t>
  </si>
  <si>
    <t>Сезон:</t>
  </si>
  <si>
    <t>Неделя:</t>
  </si>
  <si>
    <t>1</t>
  </si>
  <si>
    <t>Прием пищи</t>
  </si>
  <si>
    <t>Наименование блюда</t>
  </si>
  <si>
    <t>Выход блюда</t>
  </si>
  <si>
    <t>Пищевые вещества (г)</t>
  </si>
  <si>
    <t>Энерге-
тическая ценность (ккал)</t>
  </si>
  <si>
    <t>№
рецептуры</t>
  </si>
  <si>
    <t>Б</t>
  </si>
  <si>
    <t>Ж</t>
  </si>
  <si>
    <t>У</t>
  </si>
  <si>
    <t>завтрак</t>
  </si>
  <si>
    <t>150/10</t>
  </si>
  <si>
    <t>8</t>
  </si>
  <si>
    <t>6</t>
  </si>
  <si>
    <t>37</t>
  </si>
  <si>
    <t>237</t>
  </si>
  <si>
    <t>77,09</t>
  </si>
  <si>
    <t>200</t>
  </si>
  <si>
    <t>9</t>
  </si>
  <si>
    <t>40</t>
  </si>
  <si>
    <t>92,02</t>
  </si>
  <si>
    <t>50</t>
  </si>
  <si>
    <t>4</t>
  </si>
  <si>
    <t>24</t>
  </si>
  <si>
    <t>123</t>
  </si>
  <si>
    <t>207,02</t>
  </si>
  <si>
    <t>26</t>
  </si>
  <si>
    <t>92</t>
  </si>
  <si>
    <t>191</t>
  </si>
  <si>
    <t>15</t>
  </si>
  <si>
    <t>10</t>
  </si>
  <si>
    <t>Итого за завтрак</t>
  </si>
  <si>
    <t>13</t>
  </si>
  <si>
    <t>7</t>
  </si>
  <si>
    <t>обед</t>
  </si>
  <si>
    <t>200/8</t>
  </si>
  <si>
    <t>73</t>
  </si>
  <si>
    <t>10,07</t>
  </si>
  <si>
    <t>150/4</t>
  </si>
  <si>
    <t>39</t>
  </si>
  <si>
    <t>265</t>
  </si>
  <si>
    <t>65</t>
  </si>
  <si>
    <t>20/50</t>
  </si>
  <si>
    <t>114</t>
  </si>
  <si>
    <t>3</t>
  </si>
  <si>
    <t>47,31</t>
  </si>
  <si>
    <t>18</t>
  </si>
  <si>
    <t>2</t>
  </si>
  <si>
    <t>77</t>
  </si>
  <si>
    <t>207</t>
  </si>
  <si>
    <t>Итого за обед</t>
  </si>
  <si>
    <t>27</t>
  </si>
  <si>
    <t>Итого за день</t>
  </si>
  <si>
    <t>вторник</t>
  </si>
  <si>
    <t>30</t>
  </si>
  <si>
    <t>494</t>
  </si>
  <si>
    <t>5</t>
  </si>
  <si>
    <t>22</t>
  </si>
  <si>
    <t>140</t>
  </si>
  <si>
    <t>107,08</t>
  </si>
  <si>
    <t>30/40</t>
  </si>
  <si>
    <t>66</t>
  </si>
  <si>
    <t>187</t>
  </si>
  <si>
    <t>14</t>
  </si>
  <si>
    <t>12</t>
  </si>
  <si>
    <t>49</t>
  </si>
  <si>
    <t>26,09</t>
  </si>
  <si>
    <t>210</t>
  </si>
  <si>
    <t>67,01</t>
  </si>
  <si>
    <t>70</t>
  </si>
  <si>
    <t>229</t>
  </si>
  <si>
    <t>521</t>
  </si>
  <si>
    <t>593,05</t>
  </si>
  <si>
    <t>204</t>
  </si>
  <si>
    <t>77,01</t>
  </si>
  <si>
    <t>173</t>
  </si>
  <si>
    <t>61,06</t>
  </si>
  <si>
    <t>200/10</t>
  </si>
  <si>
    <t>21</t>
  </si>
  <si>
    <t>89</t>
  </si>
  <si>
    <t>102,03</t>
  </si>
  <si>
    <t>250/38</t>
  </si>
  <si>
    <t>41</t>
  </si>
  <si>
    <t>220</t>
  </si>
  <si>
    <t>33,14</t>
  </si>
  <si>
    <t>33</t>
  </si>
  <si>
    <t>180</t>
  </si>
  <si>
    <t>155,01</t>
  </si>
  <si>
    <t>94</t>
  </si>
  <si>
    <t>29,12</t>
  </si>
  <si>
    <t>19</t>
  </si>
  <si>
    <t>98</t>
  </si>
  <si>
    <t>206</t>
  </si>
  <si>
    <t>23</t>
  </si>
  <si>
    <t>104</t>
  </si>
  <si>
    <t>194</t>
  </si>
  <si>
    <t>17</t>
  </si>
  <si>
    <t>60</t>
  </si>
  <si>
    <t>47,19</t>
  </si>
  <si>
    <t>200/5</t>
  </si>
  <si>
    <t>11</t>
  </si>
  <si>
    <t>102,04</t>
  </si>
  <si>
    <t>82</t>
  </si>
  <si>
    <t>16</t>
  </si>
  <si>
    <t>91</t>
  </si>
  <si>
    <t>31,11</t>
  </si>
  <si>
    <t>486,02</t>
  </si>
  <si>
    <t>29</t>
  </si>
  <si>
    <t>593,06</t>
  </si>
  <si>
    <t>209</t>
  </si>
  <si>
    <t>50/10</t>
  </si>
  <si>
    <t>155</t>
  </si>
  <si>
    <t>143,01</t>
  </si>
  <si>
    <t>31,16</t>
  </si>
  <si>
    <t>161</t>
  </si>
  <si>
    <t>56</t>
  </si>
  <si>
    <t>250/10</t>
  </si>
  <si>
    <t>27,1</t>
  </si>
  <si>
    <t>494,02</t>
  </si>
  <si>
    <t>200/26</t>
  </si>
  <si>
    <t>33,15</t>
  </si>
  <si>
    <t>150</t>
  </si>
  <si>
    <t>185</t>
  </si>
  <si>
    <t>491,12</t>
  </si>
  <si>
    <t>46</t>
  </si>
  <si>
    <t>486,03</t>
  </si>
  <si>
    <t>320</t>
  </si>
  <si>
    <t>64,18</t>
  </si>
  <si>
    <t>115</t>
  </si>
  <si>
    <t>36,07</t>
  </si>
  <si>
    <t>276</t>
  </si>
  <si>
    <t>69</t>
  </si>
  <si>
    <t>Буккены с картофелем</t>
  </si>
  <si>
    <t>68</t>
  </si>
  <si>
    <t>180/5</t>
  </si>
  <si>
    <t>100</t>
  </si>
  <si>
    <t>Макаронные изделия с тертым сыром</t>
  </si>
  <si>
    <t xml:space="preserve">Чай с сахаром   </t>
  </si>
  <si>
    <t xml:space="preserve">Хлеб пшеничный  </t>
  </si>
  <si>
    <t xml:space="preserve">Сок фруктовый  </t>
  </si>
  <si>
    <t xml:space="preserve">Щи с капустой и картофелем </t>
  </si>
  <si>
    <t xml:space="preserve">Каша гречневая рассыпчатая </t>
  </si>
  <si>
    <t xml:space="preserve">Гуляш из мяса кур </t>
  </si>
  <si>
    <t xml:space="preserve">Печенье Топленое молоко </t>
  </si>
  <si>
    <t xml:space="preserve">Хлеб пшеничный </t>
  </si>
  <si>
    <t xml:space="preserve">Огурцы соленые </t>
  </si>
  <si>
    <t>Картофельное пюре</t>
  </si>
  <si>
    <t xml:space="preserve">Рыба,(филе) тушенная в томате с овощами </t>
  </si>
  <si>
    <t xml:space="preserve">Рассольник "Ленинградский" </t>
  </si>
  <si>
    <t xml:space="preserve">Каша рисовая рассыпчатая </t>
  </si>
  <si>
    <t xml:space="preserve">Куры отварные (бедра)  </t>
  </si>
  <si>
    <t xml:space="preserve">Соус томатный </t>
  </si>
  <si>
    <t xml:space="preserve">Макаронные изделия отварные </t>
  </si>
  <si>
    <t xml:space="preserve">Биточки из мяса цыпленка-бройлера </t>
  </si>
  <si>
    <t xml:space="preserve">Напиток из свежих мороженных ягод </t>
  </si>
  <si>
    <t xml:space="preserve">Суп картофельный с бобовыми и гренками </t>
  </si>
  <si>
    <t xml:space="preserve">Каша перловая рассыпчатая </t>
  </si>
  <si>
    <t xml:space="preserve">Мясо тушеное с овощами </t>
  </si>
  <si>
    <t xml:space="preserve">Салат из свеклы с солеными огурцами </t>
  </si>
  <si>
    <t xml:space="preserve">Гуляш из говядины </t>
  </si>
  <si>
    <t xml:space="preserve">Чай витаминный </t>
  </si>
  <si>
    <t>Суп картофельный с крупой пшенной</t>
  </si>
  <si>
    <t xml:space="preserve">Котлеты Ладушки  </t>
  </si>
  <si>
    <t xml:space="preserve">Чай с сахаром  </t>
  </si>
  <si>
    <t xml:space="preserve">Бутерброд с сыром </t>
  </si>
  <si>
    <t xml:space="preserve">Суп картофельный с крупой рисовой </t>
  </si>
  <si>
    <t xml:space="preserve">Картофельное пюре </t>
  </si>
  <si>
    <t xml:space="preserve">Куры отварные (бедра) </t>
  </si>
  <si>
    <t>Хлеб пшеничный</t>
  </si>
  <si>
    <t>Каша гречневая рассыпчатая</t>
  </si>
  <si>
    <t xml:space="preserve">Котлеты Ладушки </t>
  </si>
  <si>
    <t>Борщ с капустой и картофелем</t>
  </si>
  <si>
    <t xml:space="preserve">Овощное рагу с мясом кур </t>
  </si>
  <si>
    <t xml:space="preserve">Плов из мяса кур </t>
  </si>
  <si>
    <t xml:space="preserve">Свекольник </t>
  </si>
  <si>
    <t>Каша "Артек" молочная</t>
  </si>
  <si>
    <t xml:space="preserve">Салат из свеклы с растительным маслом </t>
  </si>
  <si>
    <t xml:space="preserve">Макаронные изделия с тертым сыром </t>
  </si>
  <si>
    <t>Возрастная категория:7-11 лет</t>
  </si>
  <si>
    <t>осень</t>
  </si>
  <si>
    <t>стоимость</t>
  </si>
  <si>
    <t xml:space="preserve">Каша пшенная молочная </t>
  </si>
  <si>
    <t>Рацион: дети с ОВЗ,                                 дети - инвалиды,СВО,                                 (5-11 классы)</t>
  </si>
  <si>
    <t>Рацион: дети с ОВЗ,                                 дети - инвалиды,СВО,                                  (1-4 классы)</t>
  </si>
  <si>
    <t>Палочки Школьные 2 шт</t>
  </si>
  <si>
    <t>180/4,5</t>
  </si>
  <si>
    <t>180/10</t>
  </si>
  <si>
    <t xml:space="preserve">среда </t>
  </si>
  <si>
    <t>среда</t>
  </si>
  <si>
    <t>четверг</t>
  </si>
  <si>
    <t>пятница</t>
  </si>
  <si>
    <t>Возрастная категория:                              12 лет  и старше</t>
  </si>
  <si>
    <t>Рацион: дети с ОВЗ,    дети - инвалиды,СВО,   (5-11 классы)</t>
  </si>
  <si>
    <t>Рацион: дети с ОВ,  дети - инвалиды,СВО,                                 (5-11 классы)</t>
  </si>
  <si>
    <t>Рацион: дети с ОВЗ,  дети - инвалиды,СВО,  (5-11 классы)</t>
  </si>
  <si>
    <t>Рацион: дети с ОВЗ, дети - инвалиды,СВО,  (1-4 классы)</t>
  </si>
  <si>
    <t>Рацион: дети с ОВЗ,  дети - инвалиды,СВО,   (5-11 классы)</t>
  </si>
  <si>
    <t>Каша молочная Дружба</t>
  </si>
  <si>
    <t>1,3,5</t>
  </si>
  <si>
    <t xml:space="preserve">Примерное меню и пищевая ценность приготовляемых блюд (лист 1 ) </t>
  </si>
  <si>
    <t xml:space="preserve">Примерное меню и пищевая ценность приготовляемых блюд (лист  2 ) </t>
  </si>
  <si>
    <t xml:space="preserve">Примерное меню и пищевая ценность приготовляемых блюд (лист 3  ) </t>
  </si>
  <si>
    <t xml:space="preserve">Примерное меню и пищевая ценность приготовляемых блюд (лист 4  ) </t>
  </si>
  <si>
    <t xml:space="preserve">Примерное меню и пищевая ценность приготовляемых блюд (лист 5  ) </t>
  </si>
  <si>
    <t xml:space="preserve">Примерное меню и пищевая ценность приготовляемых блюд (лист 6  ) </t>
  </si>
  <si>
    <t xml:space="preserve">Примерное меню и пищевая ценность приготовляемых блюд (лист 7  ) </t>
  </si>
  <si>
    <t xml:space="preserve">Примерное меню и пищевая ценность приготовляемых блюд (лист 8 ) </t>
  </si>
  <si>
    <t xml:space="preserve">Примерное меню и пищевая ценность приготовляемых блюд (лист 9  ) </t>
  </si>
  <si>
    <t xml:space="preserve">Примерное меню и пищевая ценность приготовляемых блюд (лист  10) </t>
  </si>
  <si>
    <t>Итого за период</t>
  </si>
  <si>
    <t>В среднем за период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</si>
</sst>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8"/>
      <name val="Arial"/>
    </font>
    <font>
      <sz val="10"/>
      <name val="Arial"/>
    </font>
    <font>
      <b/>
      <sz val="12"/>
      <name val="Arial"/>
    </font>
    <font>
      <b/>
      <sz val="8"/>
      <name val="Arial"/>
    </font>
    <font>
      <sz val="8"/>
      <name val="Arial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b/>
      <sz val="9.5"/>
      <name val="Arial"/>
      <family val="2"/>
      <charset val="204"/>
    </font>
    <font>
      <sz val="9.5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b/>
      <sz val="12"/>
      <name val="Arial"/>
      <family val="2"/>
      <charset val="204"/>
    </font>
    <font>
      <sz val="7"/>
      <name val="Arial"/>
      <family val="2"/>
      <charset val="204"/>
    </font>
    <font>
      <b/>
      <sz val="14"/>
      <name val="Times New Roman"/>
      <family val="1"/>
      <charset val="204"/>
    </font>
    <font>
      <b/>
      <sz val="16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0" fillId="0" borderId="5" xfId="0" applyBorder="1" applyAlignment="1">
      <alignment horizontal="center" vertical="center" wrapText="1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 indent="1"/>
    </xf>
    <xf numFmtId="0" fontId="0" fillId="0" borderId="8" xfId="0" applyBorder="1" applyAlignment="1">
      <alignment horizontal="left"/>
    </xf>
    <xf numFmtId="0" fontId="4" fillId="0" borderId="0" xfId="0" applyFont="1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0" fillId="0" borderId="5" xfId="0" applyBorder="1" applyAlignment="1">
      <alignment horizontal="center" vertical="center" wrapText="1"/>
    </xf>
    <xf numFmtId="0" fontId="3" fillId="0" borderId="7" xfId="0" applyFont="1" applyBorder="1" applyAlignment="1">
      <alignment horizontal="left" indent="1"/>
    </xf>
    <xf numFmtId="0" fontId="0" fillId="0" borderId="0" xfId="0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6" fillId="0" borderId="0" xfId="0" applyFont="1"/>
    <xf numFmtId="0" fontId="6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left" indent="1"/>
    </xf>
    <xf numFmtId="0" fontId="6" fillId="0" borderId="8" xfId="0" applyFont="1" applyBorder="1" applyAlignment="1">
      <alignment horizontal="left"/>
    </xf>
    <xf numFmtId="0" fontId="6" fillId="0" borderId="5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8" fillId="0" borderId="0" xfId="0" applyFont="1"/>
    <xf numFmtId="0" fontId="8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/>
    </xf>
    <xf numFmtId="0" fontId="7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left" indent="1"/>
    </xf>
    <xf numFmtId="0" fontId="8" fillId="0" borderId="8" xfId="0" applyFont="1" applyBorder="1" applyAlignment="1">
      <alignment horizontal="left"/>
    </xf>
    <xf numFmtId="0" fontId="8" fillId="0" borderId="9" xfId="0" applyFont="1" applyBorder="1" applyAlignment="1">
      <alignment horizontal="left"/>
    </xf>
    <xf numFmtId="0" fontId="8" fillId="0" borderId="5" xfId="0" applyFont="1" applyBorder="1" applyAlignment="1">
      <alignment horizontal="center" vertical="top"/>
    </xf>
    <xf numFmtId="0" fontId="7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left"/>
    </xf>
    <xf numFmtId="0" fontId="9" fillId="0" borderId="7" xfId="0" applyFont="1" applyBorder="1" applyAlignment="1">
      <alignment horizontal="center" vertical="center"/>
    </xf>
    <xf numFmtId="0" fontId="9" fillId="0" borderId="7" xfId="0" applyFont="1" applyBorder="1" applyAlignment="1">
      <alignment horizontal="left" indent="1"/>
    </xf>
    <xf numFmtId="0" fontId="10" fillId="0" borderId="8" xfId="0" applyFont="1" applyBorder="1" applyAlignment="1">
      <alignment horizontal="left"/>
    </xf>
    <xf numFmtId="0" fontId="10" fillId="0" borderId="0" xfId="0" applyFont="1"/>
    <xf numFmtId="0" fontId="10" fillId="0" borderId="9" xfId="0" applyFont="1" applyBorder="1" applyAlignment="1">
      <alignment horizontal="left"/>
    </xf>
    <xf numFmtId="0" fontId="10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top"/>
    </xf>
    <xf numFmtId="0" fontId="9" fillId="0" borderId="5" xfId="0" applyFont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11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8" fillId="0" borderId="9" xfId="0" applyFont="1" applyBorder="1" applyAlignment="1">
      <alignment horizontal="left" vertical="center"/>
    </xf>
    <xf numFmtId="0" fontId="8" fillId="0" borderId="5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7" fillId="0" borderId="6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1" fillId="0" borderId="14" xfId="0" applyFont="1" applyBorder="1" applyAlignment="1">
      <alignment horizontal="left"/>
    </xf>
    <xf numFmtId="0" fontId="11" fillId="0" borderId="15" xfId="0" applyFont="1" applyBorder="1" applyAlignment="1">
      <alignment horizontal="left"/>
    </xf>
    <xf numFmtId="0" fontId="11" fillId="0" borderId="13" xfId="0" applyFont="1" applyBorder="1" applyAlignment="1">
      <alignment horizontal="left"/>
    </xf>
    <xf numFmtId="0" fontId="12" fillId="0" borderId="6" xfId="0" applyFont="1" applyBorder="1" applyAlignment="1">
      <alignment horizontal="left"/>
    </xf>
    <xf numFmtId="0" fontId="8" fillId="0" borderId="8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8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/>
    </xf>
    <xf numFmtId="0" fontId="7" fillId="0" borderId="10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/>
    </xf>
    <xf numFmtId="2" fontId="10" fillId="0" borderId="5" xfId="0" applyNumberFormat="1" applyFont="1" applyBorder="1" applyAlignment="1">
      <alignment horizontal="center" vertical="top"/>
    </xf>
    <xf numFmtId="0" fontId="7" fillId="0" borderId="10" xfId="0" applyFont="1" applyBorder="1" applyAlignment="1">
      <alignment vertical="top" wrapText="1"/>
    </xf>
    <xf numFmtId="0" fontId="11" fillId="0" borderId="14" xfId="0" applyFont="1" applyBorder="1" applyAlignment="1">
      <alignment horizontal="left" vertical="center"/>
    </xf>
    <xf numFmtId="0" fontId="11" fillId="0" borderId="15" xfId="0" applyFont="1" applyBorder="1" applyAlignment="1">
      <alignment horizontal="left" vertical="center"/>
    </xf>
    <xf numFmtId="0" fontId="10" fillId="0" borderId="8" xfId="0" applyFont="1" applyBorder="1" applyAlignment="1">
      <alignment horizontal="center" vertical="center"/>
    </xf>
    <xf numFmtId="0" fontId="9" fillId="0" borderId="12" xfId="0" applyFont="1" applyBorder="1" applyAlignment="1">
      <alignment horizontal="left"/>
    </xf>
    <xf numFmtId="0" fontId="9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top"/>
    </xf>
    <xf numFmtId="0" fontId="9" fillId="0" borderId="19" xfId="0" applyFont="1" applyBorder="1" applyAlignment="1">
      <alignment vertical="center" wrapText="1"/>
    </xf>
    <xf numFmtId="0" fontId="9" fillId="0" borderId="20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9" fillId="0" borderId="21" xfId="0" applyFont="1" applyBorder="1" applyAlignment="1">
      <alignment vertical="center" wrapText="1"/>
    </xf>
    <xf numFmtId="0" fontId="7" fillId="0" borderId="7" xfId="0" applyFont="1" applyBorder="1" applyAlignment="1">
      <alignment vertical="top" wrapText="1"/>
    </xf>
    <xf numFmtId="0" fontId="11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/>
    </xf>
    <xf numFmtId="0" fontId="10" fillId="0" borderId="5" xfId="0" applyFont="1" applyBorder="1" applyAlignment="1">
      <alignment vertical="center"/>
    </xf>
    <xf numFmtId="0" fontId="2" fillId="2" borderId="0" xfId="0" applyFont="1" applyFill="1" applyAlignment="1">
      <alignment vertical="center"/>
    </xf>
    <xf numFmtId="0" fontId="11" fillId="2" borderId="0" xfId="0" applyFont="1" applyFill="1" applyAlignment="1">
      <alignment horizontal="center" vertical="center"/>
    </xf>
    <xf numFmtId="0" fontId="11" fillId="2" borderId="19" xfId="0" applyFont="1" applyFill="1" applyBorder="1" applyAlignment="1">
      <alignment horizontal="center" vertical="center"/>
    </xf>
    <xf numFmtId="0" fontId="0" fillId="0" borderId="0" xfId="0" applyAlignment="1">
      <alignment horizontal="right"/>
    </xf>
    <xf numFmtId="0" fontId="9" fillId="0" borderId="19" xfId="0" applyFont="1" applyBorder="1" applyAlignment="1">
      <alignment horizontal="left" vertical="center" wrapText="1"/>
    </xf>
    <xf numFmtId="0" fontId="12" fillId="0" borderId="13" xfId="0" applyFont="1" applyBorder="1" applyAlignment="1">
      <alignment horizontal="right"/>
    </xf>
    <xf numFmtId="0" fontId="12" fillId="0" borderId="14" xfId="0" applyFont="1" applyBorder="1" applyAlignment="1">
      <alignment horizontal="center"/>
    </xf>
    <xf numFmtId="0" fontId="12" fillId="0" borderId="16" xfId="0" applyFont="1" applyBorder="1" applyAlignment="1">
      <alignment horizontal="left" vertical="top" wrapText="1"/>
    </xf>
    <xf numFmtId="0" fontId="12" fillId="0" borderId="14" xfId="0" applyFont="1" applyBorder="1" applyAlignment="1">
      <alignment horizontal="left" vertical="top" wrapText="1"/>
    </xf>
    <xf numFmtId="0" fontId="12" fillId="0" borderId="15" xfId="0" applyFont="1" applyBorder="1" applyAlignment="1">
      <alignment horizontal="left" vertical="top" wrapText="1"/>
    </xf>
    <xf numFmtId="0" fontId="0" fillId="0" borderId="1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9" fillId="0" borderId="3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8" fillId="0" borderId="10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top" wrapText="1"/>
    </xf>
    <xf numFmtId="0" fontId="7" fillId="0" borderId="10" xfId="0" applyFont="1" applyBorder="1" applyAlignment="1">
      <alignment horizontal="left" vertical="top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0" fillId="0" borderId="10" xfId="0" applyFont="1" applyBorder="1" applyAlignment="1">
      <alignment horizontal="left" vertical="top" wrapText="1"/>
    </xf>
    <xf numFmtId="0" fontId="9" fillId="0" borderId="10" xfId="0" applyFont="1" applyBorder="1" applyAlignment="1">
      <alignment horizontal="left" vertical="top" wrapText="1"/>
    </xf>
    <xf numFmtId="0" fontId="9" fillId="0" borderId="7" xfId="0" applyFont="1" applyBorder="1" applyAlignment="1">
      <alignment horizontal="left" indent="1"/>
    </xf>
    <xf numFmtId="0" fontId="7" fillId="0" borderId="7" xfId="0" applyFont="1" applyBorder="1" applyAlignment="1">
      <alignment horizontal="left" indent="1"/>
    </xf>
    <xf numFmtId="0" fontId="12" fillId="0" borderId="13" xfId="0" applyFont="1" applyBorder="1" applyAlignment="1">
      <alignment horizontal="right" vertical="center"/>
    </xf>
    <xf numFmtId="0" fontId="12" fillId="0" borderId="14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wrapText="1"/>
    </xf>
    <xf numFmtId="0" fontId="12" fillId="0" borderId="14" xfId="0" applyFont="1" applyBorder="1" applyAlignment="1">
      <alignment horizontal="center" wrapText="1"/>
    </xf>
    <xf numFmtId="0" fontId="12" fillId="0" borderId="15" xfId="0" applyFont="1" applyBorder="1" applyAlignment="1">
      <alignment horizont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indent="1"/>
    </xf>
    <xf numFmtId="0" fontId="12" fillId="0" borderId="16" xfId="0" applyFont="1" applyBorder="1" applyAlignment="1">
      <alignment horizontal="left" vertical="center" wrapText="1"/>
    </xf>
    <xf numFmtId="0" fontId="12" fillId="0" borderId="14" xfId="0" applyFont="1" applyBorder="1" applyAlignment="1">
      <alignment horizontal="left" vertical="center" wrapText="1"/>
    </xf>
    <xf numFmtId="0" fontId="12" fillId="0" borderId="15" xfId="0" applyFont="1" applyBorder="1" applyAlignment="1">
      <alignment horizontal="left" vertical="center" wrapText="1"/>
    </xf>
    <xf numFmtId="0" fontId="12" fillId="0" borderId="16" xfId="0" applyFont="1" applyBorder="1" applyAlignment="1">
      <alignment horizontal="left" wrapText="1"/>
    </xf>
    <xf numFmtId="0" fontId="12" fillId="0" borderId="14" xfId="0" applyFont="1" applyBorder="1" applyAlignment="1">
      <alignment horizontal="left" wrapText="1"/>
    </xf>
    <xf numFmtId="0" fontId="12" fillId="0" borderId="15" xfId="0" applyFont="1" applyBorder="1" applyAlignment="1">
      <alignment horizontal="left" wrapText="1"/>
    </xf>
    <xf numFmtId="0" fontId="3" fillId="0" borderId="7" xfId="0" applyFont="1" applyBorder="1" applyAlignment="1">
      <alignment horizontal="left" indent="1"/>
    </xf>
    <xf numFmtId="0" fontId="9" fillId="0" borderId="20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9" fillId="0" borderId="21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0" fillId="0" borderId="17" xfId="0" applyBorder="1" applyAlignment="1">
      <alignment horizontal="right"/>
    </xf>
    <xf numFmtId="0" fontId="8" fillId="0" borderId="8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/>
    </xf>
    <xf numFmtId="0" fontId="9" fillId="0" borderId="20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21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center" vertical="center" wrapText="1"/>
    </xf>
    <xf numFmtId="0" fontId="12" fillId="0" borderId="16" xfId="0" applyFont="1" applyBorder="1" applyAlignment="1">
      <alignment vertical="center" wrapText="1"/>
    </xf>
    <xf numFmtId="0" fontId="12" fillId="0" borderId="14" xfId="0" applyFont="1" applyBorder="1" applyAlignment="1">
      <alignment vertical="center" wrapText="1"/>
    </xf>
    <xf numFmtId="0" fontId="12" fillId="0" borderId="15" xfId="0" applyFont="1" applyBorder="1" applyAlignment="1">
      <alignment vertical="center" wrapText="1"/>
    </xf>
    <xf numFmtId="0" fontId="12" fillId="0" borderId="16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16" xfId="0" applyFont="1" applyBorder="1" applyAlignment="1">
      <alignment vertical="center"/>
    </xf>
    <xf numFmtId="0" fontId="12" fillId="0" borderId="14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12" fillId="0" borderId="16" xfId="0" applyFont="1" applyBorder="1" applyAlignment="1">
      <alignment horizontal="center"/>
    </xf>
    <xf numFmtId="0" fontId="12" fillId="0" borderId="15" xfId="0" applyFont="1" applyBorder="1" applyAlignment="1">
      <alignment horizontal="center"/>
    </xf>
    <xf numFmtId="0" fontId="9" fillId="0" borderId="18" xfId="0" applyFont="1" applyBorder="1" applyAlignment="1">
      <alignment horizontal="left" vertical="top" wrapText="1"/>
    </xf>
    <xf numFmtId="0" fontId="9" fillId="0" borderId="13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top" wrapText="1"/>
    </xf>
    <xf numFmtId="0" fontId="7" fillId="0" borderId="18" xfId="0" applyFont="1" applyBorder="1" applyAlignment="1">
      <alignment horizontal="left" vertical="top" wrapText="1"/>
    </xf>
    <xf numFmtId="0" fontId="7" fillId="0" borderId="19" xfId="0" applyFont="1" applyBorder="1" applyAlignment="1">
      <alignment horizontal="center" vertical="top" wrapText="1"/>
    </xf>
    <xf numFmtId="0" fontId="15" fillId="2" borderId="0" xfId="0" applyFont="1" applyFill="1" applyBorder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left" wrapText="1"/>
    </xf>
    <xf numFmtId="0" fontId="16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R482"/>
  <sheetViews>
    <sheetView tabSelected="1" view="pageBreakPreview" topLeftCell="F3" zoomScaleNormal="100" zoomScaleSheetLayoutView="100" workbookViewId="0">
      <selection activeCell="P117" sqref="P117"/>
    </sheetView>
  </sheetViews>
  <sheetFormatPr defaultColWidth="10.5" defaultRowHeight="11.45" customHeight="1" x14ac:dyDescent="0.2"/>
  <cols>
    <col min="1" max="1" width="8" style="1" customWidth="1"/>
    <col min="2" max="2" width="12.1640625" style="1" customWidth="1"/>
    <col min="3" max="3" width="27.5" style="1" customWidth="1"/>
    <col min="4" max="4" width="10.5" style="13" customWidth="1"/>
    <col min="5" max="5" width="8.5" style="1" customWidth="1"/>
    <col min="6" max="6" width="7.1640625" style="1" customWidth="1"/>
    <col min="7" max="7" width="6.83203125" style="1" customWidth="1"/>
    <col min="8" max="8" width="7.83203125" style="1" customWidth="1"/>
    <col min="9" max="9" width="7.33203125" style="1" customWidth="1"/>
    <col min="10" max="10" width="8.5" style="1" customWidth="1"/>
    <col min="11" max="11" width="5.1640625" customWidth="1"/>
    <col min="12" max="12" width="8.1640625" customWidth="1"/>
    <col min="14" max="14" width="31.33203125" customWidth="1"/>
    <col min="15" max="15" width="9.5" customWidth="1"/>
    <col min="16" max="16" width="8.5" customWidth="1"/>
    <col min="17" max="17" width="7" customWidth="1"/>
    <col min="18" max="18" width="6.5" customWidth="1"/>
    <col min="19" max="19" width="8.1640625" customWidth="1"/>
    <col min="20" max="20" width="9.6640625" customWidth="1"/>
    <col min="21" max="21" width="9.5" customWidth="1"/>
    <col min="22" max="22" width="10.1640625" customWidth="1"/>
    <col min="23" max="23" width="10.33203125" style="1" customWidth="1"/>
    <col min="24" max="24" width="12.1640625" style="1" customWidth="1"/>
    <col min="25" max="25" width="24.33203125" style="1" customWidth="1"/>
    <col min="26" max="26" width="10.5" style="13" customWidth="1"/>
    <col min="27" max="27" width="6" style="1" customWidth="1"/>
    <col min="28" max="28" width="7.1640625" style="1" customWidth="1"/>
    <col min="29" max="29" width="7.5" style="1" customWidth="1"/>
    <col min="30" max="30" width="7.83203125" style="1" customWidth="1"/>
    <col min="31" max="31" width="7.33203125" style="1" customWidth="1"/>
    <col min="32" max="32" width="8.5" style="1" customWidth="1"/>
    <col min="33" max="33" width="5.1640625" customWidth="1"/>
    <col min="34" max="34" width="8.1640625" customWidth="1"/>
    <col min="36" max="36" width="20.5" customWidth="1"/>
    <col min="37" max="37" width="9.5" customWidth="1"/>
    <col min="38" max="38" width="9.1640625" customWidth="1"/>
    <col min="39" max="40" width="7" customWidth="1"/>
    <col min="41" max="41" width="6.83203125" customWidth="1"/>
    <col min="42" max="42" width="9.6640625" customWidth="1"/>
    <col min="43" max="43" width="9.5" customWidth="1"/>
  </cols>
  <sheetData>
    <row r="1" spans="1:43" ht="10.9" customHeight="1" x14ac:dyDescent="0.2">
      <c r="E1" s="90"/>
      <c r="F1" s="90"/>
      <c r="G1" s="90"/>
      <c r="H1" s="90"/>
      <c r="I1" s="90"/>
      <c r="J1" s="90"/>
      <c r="L1" s="1"/>
      <c r="M1" s="1"/>
      <c r="N1" s="1"/>
      <c r="O1" s="13"/>
      <c r="P1" s="90"/>
      <c r="Q1" s="90"/>
      <c r="R1" s="90"/>
      <c r="S1" s="90"/>
      <c r="T1" s="90"/>
      <c r="U1" s="90"/>
      <c r="AA1" s="90"/>
      <c r="AB1" s="90"/>
      <c r="AC1" s="90"/>
      <c r="AD1" s="90"/>
      <c r="AE1" s="90"/>
      <c r="AF1" s="90"/>
      <c r="AH1" s="1"/>
      <c r="AI1" s="1"/>
      <c r="AJ1" s="1"/>
      <c r="AK1" s="13"/>
      <c r="AL1" s="90"/>
      <c r="AM1" s="90"/>
      <c r="AN1" s="90"/>
      <c r="AO1" s="90"/>
      <c r="AP1" s="90"/>
      <c r="AQ1" s="90"/>
    </row>
    <row r="2" spans="1:43" ht="13.15" customHeight="1" x14ac:dyDescent="0.2">
      <c r="A2" s="107"/>
      <c r="B2" s="107"/>
      <c r="H2" s="3"/>
      <c r="L2" s="3"/>
      <c r="M2" s="1"/>
      <c r="N2" s="1"/>
      <c r="O2" s="13"/>
      <c r="P2" s="1"/>
      <c r="Q2" s="1"/>
      <c r="R2" s="1"/>
      <c r="S2" s="3"/>
      <c r="T2" s="1"/>
      <c r="U2" s="1"/>
      <c r="W2"/>
      <c r="X2"/>
      <c r="Y2"/>
      <c r="Z2"/>
      <c r="AA2"/>
      <c r="AB2"/>
      <c r="AC2"/>
      <c r="AD2"/>
      <c r="AE2"/>
      <c r="AF2"/>
    </row>
    <row r="3" spans="1:43" ht="13.15" customHeight="1" x14ac:dyDescent="0.2">
      <c r="A3" s="107"/>
      <c r="B3" s="107"/>
      <c r="C3" s="107"/>
      <c r="H3" s="3"/>
      <c r="L3" s="107"/>
      <c r="M3" s="107"/>
      <c r="N3" s="107"/>
      <c r="O3" s="13"/>
      <c r="P3" s="1"/>
      <c r="Q3" s="1"/>
      <c r="R3" s="1"/>
      <c r="S3" s="3"/>
      <c r="T3" s="1"/>
      <c r="U3" s="1"/>
      <c r="W3"/>
      <c r="X3"/>
      <c r="Y3"/>
      <c r="Z3"/>
      <c r="AA3"/>
      <c r="AB3"/>
      <c r="AC3"/>
      <c r="AD3"/>
      <c r="AE3"/>
      <c r="AF3"/>
    </row>
    <row r="4" spans="1:43" ht="13.15" customHeight="1" x14ac:dyDescent="0.2">
      <c r="A4" s="107"/>
      <c r="B4" s="107"/>
      <c r="C4" s="107"/>
      <c r="G4" s="108"/>
      <c r="H4" s="108"/>
      <c r="I4" s="108"/>
      <c r="J4" s="108"/>
      <c r="L4" s="107"/>
      <c r="M4" s="107"/>
      <c r="N4" s="107"/>
      <c r="O4" s="13"/>
      <c r="P4" s="1"/>
      <c r="Q4" s="1"/>
      <c r="R4" s="108"/>
      <c r="S4" s="108"/>
      <c r="T4" s="108"/>
      <c r="U4" s="108"/>
      <c r="W4"/>
      <c r="X4"/>
      <c r="Y4"/>
      <c r="Z4"/>
      <c r="AA4"/>
      <c r="AB4"/>
      <c r="AC4"/>
      <c r="AD4"/>
      <c r="AE4"/>
      <c r="AF4"/>
    </row>
    <row r="5" spans="1:43" ht="13.15" customHeight="1" x14ac:dyDescent="0.2">
      <c r="A5" s="3"/>
      <c r="B5" s="3"/>
      <c r="C5" s="3"/>
      <c r="H5" s="3"/>
      <c r="L5" s="3"/>
      <c r="M5" s="3"/>
      <c r="N5" s="3"/>
      <c r="O5" s="13"/>
      <c r="P5" s="1"/>
      <c r="Q5" s="1"/>
      <c r="R5" s="1"/>
      <c r="S5" s="3"/>
      <c r="T5" s="1"/>
      <c r="U5" s="1"/>
      <c r="W5"/>
      <c r="X5"/>
      <c r="Y5"/>
      <c r="Z5"/>
      <c r="AA5"/>
      <c r="AB5"/>
      <c r="AC5"/>
      <c r="AD5"/>
      <c r="AE5"/>
      <c r="AF5"/>
    </row>
    <row r="6" spans="1:43" s="65" customFormat="1" ht="32.450000000000003" customHeight="1" x14ac:dyDescent="0.2">
      <c r="A6" s="178" t="s">
        <v>203</v>
      </c>
      <c r="B6" s="178"/>
      <c r="C6" s="178"/>
      <c r="D6" s="178"/>
      <c r="E6" s="178"/>
      <c r="F6" s="178"/>
      <c r="G6" s="178"/>
      <c r="H6" s="178"/>
      <c r="I6" s="178"/>
      <c r="J6" s="178"/>
      <c r="K6" s="178"/>
      <c r="L6" s="178"/>
      <c r="M6" s="178"/>
      <c r="N6" s="178"/>
      <c r="O6" s="178"/>
      <c r="P6" s="178"/>
      <c r="Q6" s="178"/>
      <c r="R6" s="178"/>
      <c r="S6" s="178"/>
      <c r="T6" s="178"/>
      <c r="U6" s="178"/>
    </row>
    <row r="7" spans="1:43" s="25" customFormat="1" ht="10.9" customHeight="1" x14ac:dyDescent="0.2">
      <c r="A7" s="91" t="s">
        <v>199</v>
      </c>
      <c r="B7" s="91"/>
      <c r="C7" s="91"/>
      <c r="D7" s="69" t="s">
        <v>0</v>
      </c>
      <c r="E7" s="55" t="s">
        <v>1</v>
      </c>
      <c r="F7" s="56"/>
      <c r="G7" s="92" t="s">
        <v>2</v>
      </c>
      <c r="H7" s="93"/>
      <c r="I7" s="55" t="s">
        <v>183</v>
      </c>
      <c r="J7" s="56"/>
      <c r="L7" s="91" t="s">
        <v>200</v>
      </c>
      <c r="M7" s="91"/>
      <c r="N7" s="91"/>
      <c r="O7" s="69" t="s">
        <v>0</v>
      </c>
      <c r="P7" s="55" t="s">
        <v>1</v>
      </c>
      <c r="Q7" s="56"/>
      <c r="R7" s="92" t="s">
        <v>2</v>
      </c>
      <c r="S7" s="93"/>
      <c r="T7" s="55" t="s">
        <v>183</v>
      </c>
      <c r="U7" s="56"/>
    </row>
    <row r="8" spans="1:43" s="25" customFormat="1" ht="28.15" customHeight="1" x14ac:dyDescent="0.2">
      <c r="A8" s="91"/>
      <c r="B8" s="91"/>
      <c r="C8" s="91"/>
      <c r="D8" s="69" t="s">
        <v>3</v>
      </c>
      <c r="E8" s="88" t="s">
        <v>202</v>
      </c>
      <c r="F8" s="156" t="s">
        <v>182</v>
      </c>
      <c r="G8" s="118"/>
      <c r="H8" s="118"/>
      <c r="I8" s="118"/>
      <c r="J8" s="157"/>
      <c r="L8" s="91"/>
      <c r="M8" s="91"/>
      <c r="N8" s="91"/>
      <c r="O8" s="69" t="s">
        <v>3</v>
      </c>
      <c r="P8" s="88" t="s">
        <v>202</v>
      </c>
      <c r="Q8" s="170" t="s">
        <v>195</v>
      </c>
      <c r="R8" s="171"/>
      <c r="S8" s="171"/>
      <c r="T8" s="171"/>
      <c r="U8" s="172"/>
    </row>
    <row r="9" spans="1:43" s="24" customFormat="1" ht="19.899999999999999" customHeight="1" x14ac:dyDescent="0.2">
      <c r="A9" s="122" t="s">
        <v>5</v>
      </c>
      <c r="B9" s="122" t="s">
        <v>6</v>
      </c>
      <c r="C9" s="122"/>
      <c r="D9" s="122" t="s">
        <v>7</v>
      </c>
      <c r="E9" s="169" t="s">
        <v>8</v>
      </c>
      <c r="F9" s="123"/>
      <c r="G9" s="123"/>
      <c r="H9" s="122" t="s">
        <v>9</v>
      </c>
      <c r="I9" s="122" t="s">
        <v>10</v>
      </c>
      <c r="J9" s="122" t="s">
        <v>184</v>
      </c>
      <c r="L9" s="122" t="s">
        <v>5</v>
      </c>
      <c r="M9" s="122" t="s">
        <v>6</v>
      </c>
      <c r="N9" s="122"/>
      <c r="O9" s="122" t="s">
        <v>7</v>
      </c>
      <c r="P9" s="169" t="s">
        <v>8</v>
      </c>
      <c r="Q9" s="123"/>
      <c r="R9" s="123"/>
      <c r="S9" s="122" t="s">
        <v>9</v>
      </c>
      <c r="T9" s="122" t="s">
        <v>10</v>
      </c>
      <c r="U9" s="122" t="s">
        <v>184</v>
      </c>
    </row>
    <row r="10" spans="1:43" s="24" customFormat="1" ht="22.15" customHeight="1" x14ac:dyDescent="0.2">
      <c r="A10" s="123"/>
      <c r="B10" s="167"/>
      <c r="C10" s="168"/>
      <c r="D10" s="123"/>
      <c r="E10" s="44" t="s">
        <v>11</v>
      </c>
      <c r="F10" s="44" t="s">
        <v>12</v>
      </c>
      <c r="G10" s="44" t="s">
        <v>13</v>
      </c>
      <c r="H10" s="123"/>
      <c r="I10" s="123"/>
      <c r="J10" s="123"/>
      <c r="L10" s="123"/>
      <c r="M10" s="167"/>
      <c r="N10" s="168"/>
      <c r="O10" s="123"/>
      <c r="P10" s="44" t="s">
        <v>11</v>
      </c>
      <c r="Q10" s="44" t="s">
        <v>12</v>
      </c>
      <c r="R10" s="44" t="s">
        <v>13</v>
      </c>
      <c r="S10" s="123"/>
      <c r="T10" s="123"/>
      <c r="U10" s="123"/>
    </row>
    <row r="11" spans="1:43" s="25" customFormat="1" ht="10.9" customHeight="1" x14ac:dyDescent="0.2">
      <c r="A11" s="58" t="s">
        <v>14</v>
      </c>
      <c r="B11" s="116"/>
      <c r="C11" s="116"/>
      <c r="D11" s="28"/>
      <c r="E11" s="29"/>
      <c r="F11" s="29"/>
      <c r="G11" s="29"/>
      <c r="H11" s="29"/>
      <c r="I11" s="30"/>
      <c r="J11" s="30"/>
      <c r="L11" s="58" t="s">
        <v>14</v>
      </c>
      <c r="M11" s="116"/>
      <c r="N11" s="116"/>
      <c r="O11" s="28"/>
      <c r="P11" s="29"/>
      <c r="Q11" s="29"/>
      <c r="R11" s="29"/>
      <c r="S11" s="29"/>
      <c r="T11" s="30"/>
      <c r="U11" s="30"/>
    </row>
    <row r="12" spans="1:43" s="50" customFormat="1" ht="31.15" customHeight="1" x14ac:dyDescent="0.2">
      <c r="A12" s="48"/>
      <c r="B12" s="104" t="s">
        <v>140</v>
      </c>
      <c r="C12" s="104"/>
      <c r="D12" s="26" t="s">
        <v>15</v>
      </c>
      <c r="E12" s="49" t="s">
        <v>16</v>
      </c>
      <c r="F12" s="49" t="s">
        <v>17</v>
      </c>
      <c r="G12" s="49" t="s">
        <v>18</v>
      </c>
      <c r="H12" s="49" t="s">
        <v>19</v>
      </c>
      <c r="I12" s="49" t="s">
        <v>20</v>
      </c>
      <c r="J12" s="49"/>
      <c r="L12" s="48"/>
      <c r="M12" s="104" t="s">
        <v>140</v>
      </c>
      <c r="N12" s="104"/>
      <c r="O12" s="26" t="s">
        <v>15</v>
      </c>
      <c r="P12" s="49" t="s">
        <v>16</v>
      </c>
      <c r="Q12" s="49" t="s">
        <v>17</v>
      </c>
      <c r="R12" s="49" t="s">
        <v>18</v>
      </c>
      <c r="S12" s="49" t="s">
        <v>19</v>
      </c>
      <c r="T12" s="49" t="s">
        <v>20</v>
      </c>
      <c r="U12" s="49"/>
    </row>
    <row r="13" spans="1:43" s="50" customFormat="1" ht="19.899999999999999" customHeight="1" x14ac:dyDescent="0.2">
      <c r="A13" s="48"/>
      <c r="B13" s="104" t="s">
        <v>141</v>
      </c>
      <c r="C13" s="104"/>
      <c r="D13" s="26" t="s">
        <v>21</v>
      </c>
      <c r="E13" s="49"/>
      <c r="F13" s="49"/>
      <c r="G13" s="49" t="s">
        <v>22</v>
      </c>
      <c r="H13" s="49" t="s">
        <v>23</v>
      </c>
      <c r="I13" s="49" t="s">
        <v>24</v>
      </c>
      <c r="J13" s="49"/>
      <c r="L13" s="48"/>
      <c r="M13" s="104" t="s">
        <v>141</v>
      </c>
      <c r="N13" s="104"/>
      <c r="O13" s="26" t="s">
        <v>21</v>
      </c>
      <c r="P13" s="49"/>
      <c r="Q13" s="49"/>
      <c r="R13" s="49" t="s">
        <v>22</v>
      </c>
      <c r="S13" s="49" t="s">
        <v>23</v>
      </c>
      <c r="T13" s="49" t="s">
        <v>24</v>
      </c>
      <c r="U13" s="49"/>
    </row>
    <row r="14" spans="1:43" s="50" customFormat="1" ht="19.899999999999999" customHeight="1" x14ac:dyDescent="0.2">
      <c r="A14" s="48"/>
      <c r="B14" s="104" t="s">
        <v>142</v>
      </c>
      <c r="C14" s="104"/>
      <c r="D14" s="26" t="s">
        <v>25</v>
      </c>
      <c r="E14" s="49" t="s">
        <v>26</v>
      </c>
      <c r="F14" s="49" t="s">
        <v>4</v>
      </c>
      <c r="G14" s="49" t="s">
        <v>27</v>
      </c>
      <c r="H14" s="49" t="s">
        <v>28</v>
      </c>
      <c r="I14" s="49" t="s">
        <v>29</v>
      </c>
      <c r="J14" s="49"/>
      <c r="L14" s="48"/>
      <c r="M14" s="104" t="s">
        <v>142</v>
      </c>
      <c r="N14" s="104"/>
      <c r="O14" s="26" t="s">
        <v>25</v>
      </c>
      <c r="P14" s="49" t="s">
        <v>26</v>
      </c>
      <c r="Q14" s="49" t="s">
        <v>4</v>
      </c>
      <c r="R14" s="49" t="s">
        <v>27</v>
      </c>
      <c r="S14" s="49" t="s">
        <v>28</v>
      </c>
      <c r="T14" s="49" t="s">
        <v>29</v>
      </c>
      <c r="U14" s="49"/>
    </row>
    <row r="15" spans="1:43" s="50" customFormat="1" ht="19.899999999999999" customHeight="1" x14ac:dyDescent="0.2">
      <c r="A15" s="48"/>
      <c r="B15" s="104" t="s">
        <v>143</v>
      </c>
      <c r="C15" s="104"/>
      <c r="D15" s="26">
        <v>100</v>
      </c>
      <c r="E15" s="49" t="s">
        <v>4</v>
      </c>
      <c r="F15" s="49"/>
      <c r="G15" s="49" t="s">
        <v>30</v>
      </c>
      <c r="H15" s="49" t="s">
        <v>31</v>
      </c>
      <c r="I15" s="49" t="s">
        <v>32</v>
      </c>
      <c r="J15" s="49"/>
      <c r="L15" s="48"/>
      <c r="M15" s="104" t="s">
        <v>143</v>
      </c>
      <c r="N15" s="104"/>
      <c r="O15" s="26">
        <v>100</v>
      </c>
      <c r="P15" s="49" t="s">
        <v>4</v>
      </c>
      <c r="Q15" s="49"/>
      <c r="R15" s="49" t="s">
        <v>30</v>
      </c>
      <c r="S15" s="49" t="s">
        <v>31</v>
      </c>
      <c r="T15" s="49" t="s">
        <v>32</v>
      </c>
      <c r="U15" s="49"/>
    </row>
    <row r="16" spans="1:43" s="50" customFormat="1" ht="19.899999999999999" customHeight="1" x14ac:dyDescent="0.2">
      <c r="A16" s="48"/>
      <c r="B16" s="104"/>
      <c r="C16" s="104"/>
      <c r="D16" s="26"/>
      <c r="E16" s="49"/>
      <c r="F16" s="49"/>
      <c r="G16" s="49"/>
      <c r="H16" s="49"/>
      <c r="I16" s="49"/>
      <c r="J16" s="49"/>
      <c r="L16" s="48"/>
      <c r="M16" s="104"/>
      <c r="N16" s="104"/>
      <c r="O16" s="26"/>
      <c r="P16" s="49"/>
      <c r="Q16" s="49"/>
      <c r="R16" s="49"/>
      <c r="S16" s="49"/>
      <c r="T16" s="49"/>
      <c r="U16" s="49"/>
    </row>
    <row r="17" spans="1:32" s="50" customFormat="1" ht="19.899999999999999" customHeight="1" x14ac:dyDescent="0.2">
      <c r="A17" s="147" t="s">
        <v>35</v>
      </c>
      <c r="B17" s="147"/>
      <c r="C17" s="147"/>
      <c r="D17" s="33">
        <f>D15+D14+D13+160</f>
        <v>510</v>
      </c>
      <c r="E17" s="49">
        <f>E16+E15+E14+E13+E12</f>
        <v>13</v>
      </c>
      <c r="F17" s="49">
        <f t="shared" ref="F17:H17" si="0">F16+F15+F14+F13+F12</f>
        <v>7</v>
      </c>
      <c r="G17" s="49">
        <f t="shared" si="0"/>
        <v>96</v>
      </c>
      <c r="H17" s="49">
        <f t="shared" si="0"/>
        <v>492</v>
      </c>
      <c r="I17" s="49"/>
      <c r="J17" s="49">
        <v>71.09</v>
      </c>
      <c r="L17" s="147" t="s">
        <v>35</v>
      </c>
      <c r="M17" s="147"/>
      <c r="N17" s="147"/>
      <c r="O17" s="33">
        <f>O15+O14+O13+160</f>
        <v>510</v>
      </c>
      <c r="P17" s="49">
        <f>P16+P15+P14+P13+P12</f>
        <v>13</v>
      </c>
      <c r="Q17" s="49">
        <f t="shared" ref="Q17:S17" si="1">Q16+Q15+Q14+Q13+Q12</f>
        <v>7</v>
      </c>
      <c r="R17" s="49">
        <f t="shared" si="1"/>
        <v>96</v>
      </c>
      <c r="S17" s="49">
        <f t="shared" si="1"/>
        <v>492</v>
      </c>
      <c r="T17" s="49"/>
      <c r="U17" s="49">
        <v>78.02</v>
      </c>
    </row>
    <row r="18" spans="1:32" s="50" customFormat="1" ht="44.45" customHeight="1" x14ac:dyDescent="0.2">
      <c r="A18" s="149"/>
      <c r="B18" s="150"/>
      <c r="C18" s="151"/>
      <c r="D18" s="124"/>
      <c r="E18" s="125"/>
      <c r="F18" s="125"/>
      <c r="G18" s="125"/>
      <c r="H18" s="125"/>
      <c r="I18" s="125"/>
      <c r="J18" s="126"/>
      <c r="K18" s="16"/>
      <c r="L18" s="149"/>
      <c r="M18" s="150"/>
      <c r="N18" s="151"/>
      <c r="O18" s="124"/>
      <c r="P18" s="125"/>
      <c r="Q18" s="125"/>
      <c r="R18" s="125"/>
      <c r="S18" s="125"/>
      <c r="T18" s="125"/>
      <c r="U18" s="126"/>
      <c r="V18" s="16"/>
    </row>
    <row r="19" spans="1:32" s="50" customFormat="1" ht="17.45" customHeight="1" x14ac:dyDescent="0.2">
      <c r="A19" s="51" t="s">
        <v>38</v>
      </c>
      <c r="B19" s="148"/>
      <c r="C19" s="148"/>
      <c r="D19" s="28"/>
      <c r="E19" s="52"/>
      <c r="F19" s="52"/>
      <c r="G19" s="52"/>
      <c r="H19" s="52"/>
      <c r="I19" s="53"/>
      <c r="J19" s="53"/>
      <c r="L19" s="51" t="s">
        <v>38</v>
      </c>
      <c r="M19" s="148"/>
      <c r="N19" s="148"/>
      <c r="O19" s="28"/>
      <c r="P19" s="52"/>
      <c r="Q19" s="52"/>
      <c r="R19" s="52"/>
      <c r="S19" s="52"/>
      <c r="T19" s="53"/>
      <c r="U19" s="53"/>
    </row>
    <row r="20" spans="1:32" s="50" customFormat="1" ht="24.6" customHeight="1" x14ac:dyDescent="0.2">
      <c r="A20" s="48"/>
      <c r="B20" s="104" t="s">
        <v>144</v>
      </c>
      <c r="C20" s="104"/>
      <c r="D20" s="26" t="s">
        <v>39</v>
      </c>
      <c r="E20" s="49" t="s">
        <v>26</v>
      </c>
      <c r="F20" s="49" t="s">
        <v>16</v>
      </c>
      <c r="G20" s="49" t="s">
        <v>16</v>
      </c>
      <c r="H20" s="49" t="s">
        <v>40</v>
      </c>
      <c r="I20" s="49" t="s">
        <v>41</v>
      </c>
      <c r="J20" s="49"/>
      <c r="L20" s="48"/>
      <c r="M20" s="104" t="s">
        <v>144</v>
      </c>
      <c r="N20" s="104"/>
      <c r="O20" s="26" t="s">
        <v>120</v>
      </c>
      <c r="P20" s="49">
        <v>5</v>
      </c>
      <c r="Q20" s="49">
        <v>11</v>
      </c>
      <c r="R20" s="49">
        <v>10</v>
      </c>
      <c r="S20" s="49">
        <v>88</v>
      </c>
      <c r="T20" s="49">
        <v>10.08</v>
      </c>
      <c r="U20" s="49"/>
    </row>
    <row r="21" spans="1:32" s="50" customFormat="1" ht="25.9" customHeight="1" x14ac:dyDescent="0.2">
      <c r="A21" s="48"/>
      <c r="B21" s="104" t="s">
        <v>145</v>
      </c>
      <c r="C21" s="104"/>
      <c r="D21" s="26" t="s">
        <v>42</v>
      </c>
      <c r="E21" s="49" t="s">
        <v>22</v>
      </c>
      <c r="F21" s="49" t="s">
        <v>17</v>
      </c>
      <c r="G21" s="49" t="s">
        <v>43</v>
      </c>
      <c r="H21" s="49" t="s">
        <v>44</v>
      </c>
      <c r="I21" s="49" t="s">
        <v>45</v>
      </c>
      <c r="J21" s="49"/>
      <c r="L21" s="48"/>
      <c r="M21" s="104" t="s">
        <v>145</v>
      </c>
      <c r="N21" s="104"/>
      <c r="O21" s="26" t="s">
        <v>138</v>
      </c>
      <c r="P21" s="49">
        <v>10</v>
      </c>
      <c r="Q21" s="49">
        <v>7</v>
      </c>
      <c r="R21" s="49">
        <v>45</v>
      </c>
      <c r="S21" s="49">
        <v>288</v>
      </c>
      <c r="T21" s="49">
        <v>65.02</v>
      </c>
      <c r="U21" s="49"/>
    </row>
    <row r="22" spans="1:32" s="50" customFormat="1" ht="19.899999999999999" customHeight="1" x14ac:dyDescent="0.2">
      <c r="A22" s="48"/>
      <c r="B22" s="104" t="s">
        <v>146</v>
      </c>
      <c r="C22" s="104"/>
      <c r="D22" s="26" t="s">
        <v>46</v>
      </c>
      <c r="E22" s="49" t="s">
        <v>17</v>
      </c>
      <c r="F22" s="49" t="s">
        <v>34</v>
      </c>
      <c r="G22" s="49" t="s">
        <v>26</v>
      </c>
      <c r="H22" s="49" t="s">
        <v>47</v>
      </c>
      <c r="I22" s="49" t="s">
        <v>49</v>
      </c>
      <c r="J22" s="49"/>
      <c r="L22" s="48"/>
      <c r="M22" s="104" t="s">
        <v>146</v>
      </c>
      <c r="N22" s="104"/>
      <c r="O22" s="26" t="s">
        <v>46</v>
      </c>
      <c r="P22" s="49" t="s">
        <v>17</v>
      </c>
      <c r="Q22" s="49" t="s">
        <v>34</v>
      </c>
      <c r="R22" s="49" t="s">
        <v>26</v>
      </c>
      <c r="S22" s="49" t="s">
        <v>47</v>
      </c>
      <c r="T22" s="49" t="s">
        <v>49</v>
      </c>
      <c r="U22" s="49"/>
    </row>
    <row r="23" spans="1:32" s="50" customFormat="1" ht="19.899999999999999" customHeight="1" x14ac:dyDescent="0.2">
      <c r="A23" s="48"/>
      <c r="B23" s="104" t="s">
        <v>147</v>
      </c>
      <c r="C23" s="104"/>
      <c r="D23" s="26" t="s">
        <v>50</v>
      </c>
      <c r="E23" s="49" t="s">
        <v>4</v>
      </c>
      <c r="F23" s="49" t="s">
        <v>51</v>
      </c>
      <c r="G23" s="49" t="s">
        <v>36</v>
      </c>
      <c r="H23" s="49" t="s">
        <v>52</v>
      </c>
      <c r="I23" s="49" t="s">
        <v>24</v>
      </c>
      <c r="J23" s="49"/>
      <c r="L23" s="48"/>
      <c r="M23" s="104" t="s">
        <v>147</v>
      </c>
      <c r="N23" s="104"/>
      <c r="O23" s="26" t="s">
        <v>50</v>
      </c>
      <c r="P23" s="49" t="s">
        <v>4</v>
      </c>
      <c r="Q23" s="49" t="s">
        <v>51</v>
      </c>
      <c r="R23" s="49" t="s">
        <v>36</v>
      </c>
      <c r="S23" s="49" t="s">
        <v>52</v>
      </c>
      <c r="T23" s="49" t="s">
        <v>24</v>
      </c>
      <c r="U23" s="49"/>
    </row>
    <row r="24" spans="1:32" s="50" customFormat="1" ht="19.899999999999999" customHeight="1" x14ac:dyDescent="0.2">
      <c r="A24" s="48"/>
      <c r="B24" s="104" t="s">
        <v>141</v>
      </c>
      <c r="C24" s="104"/>
      <c r="D24" s="26" t="s">
        <v>21</v>
      </c>
      <c r="E24" s="49"/>
      <c r="F24" s="49"/>
      <c r="G24" s="49" t="s">
        <v>22</v>
      </c>
      <c r="H24" s="49" t="s">
        <v>23</v>
      </c>
      <c r="I24" s="49" t="s">
        <v>24</v>
      </c>
      <c r="J24" s="49"/>
      <c r="L24" s="48"/>
      <c r="M24" s="104" t="s">
        <v>141</v>
      </c>
      <c r="N24" s="104"/>
      <c r="O24" s="26" t="s">
        <v>21</v>
      </c>
      <c r="P24" s="49"/>
      <c r="Q24" s="49"/>
      <c r="R24" s="49" t="s">
        <v>22</v>
      </c>
      <c r="S24" s="49" t="s">
        <v>23</v>
      </c>
      <c r="T24" s="49" t="s">
        <v>24</v>
      </c>
      <c r="U24" s="49"/>
    </row>
    <row r="25" spans="1:32" s="50" customFormat="1" ht="19.899999999999999" customHeight="1" x14ac:dyDescent="0.2">
      <c r="A25" s="48"/>
      <c r="B25" s="104" t="s">
        <v>148</v>
      </c>
      <c r="C25" s="104"/>
      <c r="D25" s="26" t="s">
        <v>25</v>
      </c>
      <c r="E25" s="49" t="s">
        <v>26</v>
      </c>
      <c r="F25" s="49" t="s">
        <v>4</v>
      </c>
      <c r="G25" s="49" t="s">
        <v>27</v>
      </c>
      <c r="H25" s="49" t="s">
        <v>28</v>
      </c>
      <c r="I25" s="49" t="s">
        <v>53</v>
      </c>
      <c r="J25" s="49"/>
      <c r="L25" s="48"/>
      <c r="M25" s="104" t="s">
        <v>148</v>
      </c>
      <c r="N25" s="104"/>
      <c r="O25" s="26">
        <v>70</v>
      </c>
      <c r="P25" s="49">
        <v>6</v>
      </c>
      <c r="Q25" s="49">
        <v>1</v>
      </c>
      <c r="R25" s="49">
        <v>34</v>
      </c>
      <c r="S25" s="49">
        <v>172</v>
      </c>
      <c r="T25" s="49">
        <v>208</v>
      </c>
      <c r="U25" s="49"/>
    </row>
    <row r="26" spans="1:32" s="50" customFormat="1" ht="19.899999999999999" customHeight="1" x14ac:dyDescent="0.2">
      <c r="A26" s="147"/>
      <c r="B26" s="147"/>
      <c r="C26" s="147"/>
      <c r="D26" s="33">
        <f>D25+D24+D23+70+154+208</f>
        <v>700</v>
      </c>
      <c r="E26" s="49">
        <f>E25+E24+E23+E22+E21+E20</f>
        <v>24</v>
      </c>
      <c r="F26" s="49">
        <f t="shared" ref="F26:H26" si="2">F25+F24+F23+F22+F21+F20</f>
        <v>27</v>
      </c>
      <c r="G26" s="49">
        <f t="shared" si="2"/>
        <v>97</v>
      </c>
      <c r="H26" s="49">
        <f t="shared" si="2"/>
        <v>692</v>
      </c>
      <c r="I26" s="49"/>
      <c r="J26" s="49">
        <v>79.73</v>
      </c>
      <c r="L26" s="147" t="s">
        <v>54</v>
      </c>
      <c r="M26" s="147"/>
      <c r="N26" s="147"/>
      <c r="O26" s="33">
        <f>O25+O24+O23+70+185+260</f>
        <v>803</v>
      </c>
      <c r="P26" s="49">
        <f>P25+P24+P23+P22+P21+P20</f>
        <v>28</v>
      </c>
      <c r="Q26" s="49">
        <f t="shared" ref="Q26:S26" si="3">Q25+Q24+Q23+Q22+Q21+Q20</f>
        <v>31</v>
      </c>
      <c r="R26" s="49">
        <f t="shared" si="3"/>
        <v>115</v>
      </c>
      <c r="S26" s="49">
        <f t="shared" si="3"/>
        <v>779</v>
      </c>
      <c r="T26" s="49"/>
      <c r="U26" s="49">
        <v>90.02</v>
      </c>
    </row>
    <row r="27" spans="1:32" s="54" customFormat="1" ht="19.899999999999999" customHeight="1" x14ac:dyDescent="0.2">
      <c r="A27" s="147" t="s">
        <v>56</v>
      </c>
      <c r="B27" s="147"/>
      <c r="C27" s="147"/>
      <c r="D27" s="33">
        <f>D26+D17</f>
        <v>1210</v>
      </c>
      <c r="E27" s="33">
        <f t="shared" ref="E27:H27" si="4">E26+E17</f>
        <v>37</v>
      </c>
      <c r="F27" s="33">
        <f t="shared" si="4"/>
        <v>34</v>
      </c>
      <c r="G27" s="33">
        <f t="shared" si="4"/>
        <v>193</v>
      </c>
      <c r="H27" s="33">
        <f t="shared" si="4"/>
        <v>1184</v>
      </c>
      <c r="I27" s="49"/>
      <c r="J27" s="49">
        <v>150.82</v>
      </c>
      <c r="L27" s="147" t="s">
        <v>56</v>
      </c>
      <c r="M27" s="147"/>
      <c r="N27" s="147"/>
      <c r="O27" s="33">
        <f>O26+O17</f>
        <v>1313</v>
      </c>
      <c r="P27" s="33">
        <f t="shared" ref="P27:S27" si="5">P26+P17</f>
        <v>41</v>
      </c>
      <c r="Q27" s="33">
        <f t="shared" si="5"/>
        <v>38</v>
      </c>
      <c r="R27" s="33">
        <f t="shared" si="5"/>
        <v>211</v>
      </c>
      <c r="S27" s="33">
        <f t="shared" si="5"/>
        <v>1271</v>
      </c>
      <c r="T27" s="49"/>
      <c r="U27" s="49">
        <v>168.04</v>
      </c>
    </row>
    <row r="28" spans="1:32" ht="10.9" customHeight="1" x14ac:dyDescent="0.2">
      <c r="E28" s="90"/>
      <c r="F28" s="90"/>
      <c r="G28" s="90"/>
      <c r="H28" s="90"/>
      <c r="I28" s="90"/>
      <c r="J28" s="90"/>
      <c r="L28" s="1"/>
      <c r="M28" s="1"/>
      <c r="N28" s="1"/>
      <c r="O28" s="13"/>
      <c r="P28" s="90"/>
      <c r="Q28" s="90"/>
      <c r="R28" s="90"/>
      <c r="S28" s="90"/>
      <c r="T28" s="90"/>
      <c r="U28" s="90"/>
      <c r="W28"/>
      <c r="X28"/>
      <c r="Y28"/>
      <c r="Z28"/>
      <c r="AA28"/>
      <c r="AB28"/>
      <c r="AC28"/>
      <c r="AD28"/>
      <c r="AE28"/>
      <c r="AF28"/>
    </row>
    <row r="29" spans="1:32" ht="10.9" customHeight="1" x14ac:dyDescent="0.2">
      <c r="A29" s="3"/>
      <c r="H29" s="3"/>
      <c r="L29" s="3"/>
      <c r="M29" s="1"/>
      <c r="N29" s="1"/>
      <c r="O29" s="13"/>
      <c r="P29" s="1"/>
      <c r="Q29" s="1"/>
      <c r="R29" s="1"/>
      <c r="S29" s="3"/>
      <c r="T29" s="1"/>
      <c r="U29" s="1"/>
      <c r="W29"/>
      <c r="X29"/>
      <c r="Y29"/>
      <c r="Z29"/>
      <c r="AA29"/>
      <c r="AB29"/>
      <c r="AC29"/>
      <c r="AD29"/>
      <c r="AE29"/>
      <c r="AF29"/>
    </row>
    <row r="30" spans="1:32" ht="10.9" customHeight="1" x14ac:dyDescent="0.2">
      <c r="A30" s="107"/>
      <c r="B30" s="107"/>
      <c r="C30" s="107"/>
      <c r="H30" s="3"/>
      <c r="L30" s="107"/>
      <c r="M30" s="107"/>
      <c r="N30" s="107"/>
      <c r="O30" s="13"/>
      <c r="P30" s="1"/>
      <c r="Q30" s="1"/>
      <c r="R30" s="1"/>
      <c r="S30" s="3"/>
      <c r="T30" s="1"/>
      <c r="U30" s="1"/>
      <c r="W30"/>
      <c r="X30"/>
      <c r="Y30"/>
      <c r="Z30"/>
      <c r="AA30"/>
      <c r="AB30"/>
      <c r="AC30"/>
      <c r="AD30"/>
      <c r="AE30"/>
      <c r="AF30"/>
    </row>
    <row r="31" spans="1:32" ht="13.15" customHeight="1" x14ac:dyDescent="0.2">
      <c r="A31" s="107"/>
      <c r="B31" s="107"/>
      <c r="C31" s="107"/>
      <c r="G31" s="108"/>
      <c r="H31" s="108"/>
      <c r="I31" s="108"/>
      <c r="J31" s="108"/>
      <c r="L31" s="107"/>
      <c r="M31" s="107"/>
      <c r="N31" s="107"/>
      <c r="O31" s="13"/>
      <c r="P31" s="1"/>
      <c r="Q31" s="1"/>
      <c r="R31" s="108"/>
      <c r="S31" s="108"/>
      <c r="T31" s="108"/>
      <c r="U31" s="108"/>
      <c r="W31"/>
      <c r="X31"/>
      <c r="Y31"/>
      <c r="Z31"/>
      <c r="AA31"/>
      <c r="AB31"/>
      <c r="AC31"/>
      <c r="AD31"/>
      <c r="AE31"/>
      <c r="AF31"/>
    </row>
    <row r="32" spans="1:32" ht="13.15" customHeight="1" x14ac:dyDescent="0.2">
      <c r="A32" s="3"/>
      <c r="B32" s="3"/>
      <c r="C32" s="3"/>
      <c r="H32" s="3"/>
      <c r="L32" s="3"/>
      <c r="M32" s="3"/>
      <c r="N32" s="3"/>
      <c r="O32" s="13"/>
      <c r="P32" s="1"/>
      <c r="Q32" s="1"/>
      <c r="R32" s="1"/>
      <c r="S32" s="3"/>
      <c r="T32" s="1"/>
      <c r="U32" s="1"/>
      <c r="W32"/>
      <c r="X32"/>
      <c r="Y32"/>
      <c r="Z32"/>
      <c r="AA32"/>
      <c r="AB32"/>
      <c r="AC32"/>
      <c r="AD32"/>
      <c r="AE32"/>
      <c r="AF32"/>
    </row>
    <row r="33" spans="1:32" s="65" customFormat="1" ht="22.9" customHeight="1" x14ac:dyDescent="0.2">
      <c r="A33" s="178" t="s">
        <v>204</v>
      </c>
      <c r="B33" s="178"/>
      <c r="C33" s="178"/>
      <c r="D33" s="178"/>
      <c r="E33" s="178"/>
      <c r="F33" s="178"/>
      <c r="G33" s="178"/>
      <c r="H33" s="178"/>
      <c r="I33" s="178"/>
      <c r="J33" s="178"/>
      <c r="K33" s="178"/>
      <c r="L33" s="178"/>
      <c r="M33" s="178"/>
      <c r="N33" s="178"/>
      <c r="O33" s="178"/>
      <c r="P33" s="178"/>
      <c r="Q33" s="178"/>
      <c r="R33" s="178"/>
      <c r="S33" s="178"/>
      <c r="T33" s="178"/>
      <c r="U33" s="178"/>
    </row>
    <row r="34" spans="1:32" ht="10.9" customHeight="1" x14ac:dyDescent="0.2">
      <c r="A34" s="91" t="s">
        <v>199</v>
      </c>
      <c r="B34" s="91"/>
      <c r="C34" s="91"/>
      <c r="D34" s="69" t="s">
        <v>0</v>
      </c>
      <c r="E34" s="57" t="s">
        <v>57</v>
      </c>
      <c r="F34" s="56"/>
      <c r="G34" s="92" t="s">
        <v>2</v>
      </c>
      <c r="H34" s="93"/>
      <c r="I34" s="55" t="s">
        <v>183</v>
      </c>
      <c r="J34" s="56"/>
      <c r="L34" s="91" t="s">
        <v>198</v>
      </c>
      <c r="M34" s="91"/>
      <c r="N34" s="91"/>
      <c r="O34" s="69" t="s">
        <v>0</v>
      </c>
      <c r="P34" s="57" t="s">
        <v>57</v>
      </c>
      <c r="Q34" s="56"/>
      <c r="R34" s="92" t="s">
        <v>2</v>
      </c>
      <c r="S34" s="93"/>
      <c r="T34" s="55" t="s">
        <v>183</v>
      </c>
      <c r="U34" s="56"/>
      <c r="W34"/>
      <c r="X34"/>
      <c r="Y34"/>
      <c r="Z34"/>
      <c r="AA34"/>
      <c r="AB34"/>
      <c r="AC34"/>
      <c r="AD34"/>
      <c r="AE34"/>
      <c r="AF34"/>
    </row>
    <row r="35" spans="1:32" ht="27.6" customHeight="1" x14ac:dyDescent="0.2">
      <c r="A35" s="91"/>
      <c r="B35" s="91"/>
      <c r="C35" s="91"/>
      <c r="D35" s="69" t="s">
        <v>3</v>
      </c>
      <c r="E35" s="89" t="s">
        <v>202</v>
      </c>
      <c r="F35" s="156" t="s">
        <v>182</v>
      </c>
      <c r="G35" s="118"/>
      <c r="H35" s="118"/>
      <c r="I35" s="118"/>
      <c r="J35" s="157"/>
      <c r="L35" s="91"/>
      <c r="M35" s="91"/>
      <c r="N35" s="91"/>
      <c r="O35" s="69" t="s">
        <v>3</v>
      </c>
      <c r="P35" s="89" t="s">
        <v>202</v>
      </c>
      <c r="Q35" s="153" t="s">
        <v>195</v>
      </c>
      <c r="R35" s="154"/>
      <c r="S35" s="154"/>
      <c r="T35" s="154"/>
      <c r="U35" s="155"/>
      <c r="W35"/>
      <c r="X35"/>
      <c r="Y35"/>
      <c r="Z35"/>
      <c r="AA35"/>
      <c r="AB35"/>
      <c r="AC35"/>
      <c r="AD35"/>
      <c r="AE35"/>
      <c r="AF35"/>
    </row>
    <row r="36" spans="1:32" s="1" customFormat="1" ht="19.899999999999999" customHeight="1" x14ac:dyDescent="0.2">
      <c r="A36" s="97" t="s">
        <v>5</v>
      </c>
      <c r="B36" s="97" t="s">
        <v>6</v>
      </c>
      <c r="C36" s="97"/>
      <c r="D36" s="97" t="s">
        <v>7</v>
      </c>
      <c r="E36" s="98" t="s">
        <v>8</v>
      </c>
      <c r="F36" s="109"/>
      <c r="G36" s="109"/>
      <c r="H36" s="110" t="s">
        <v>9</v>
      </c>
      <c r="I36" s="112" t="s">
        <v>10</v>
      </c>
      <c r="J36" s="122" t="s">
        <v>184</v>
      </c>
      <c r="L36" s="97" t="s">
        <v>5</v>
      </c>
      <c r="M36" s="97" t="s">
        <v>6</v>
      </c>
      <c r="N36" s="97"/>
      <c r="O36" s="97" t="s">
        <v>7</v>
      </c>
      <c r="P36" s="98" t="s">
        <v>8</v>
      </c>
      <c r="Q36" s="109"/>
      <c r="R36" s="109"/>
      <c r="S36" s="112" t="s">
        <v>9</v>
      </c>
      <c r="T36" s="112" t="s">
        <v>10</v>
      </c>
      <c r="U36" s="122" t="s">
        <v>184</v>
      </c>
    </row>
    <row r="37" spans="1:32" s="1" customFormat="1" ht="22.15" customHeight="1" x14ac:dyDescent="0.2">
      <c r="A37" s="98"/>
      <c r="B37" s="99"/>
      <c r="C37" s="100"/>
      <c r="D37" s="98"/>
      <c r="E37" s="4" t="s">
        <v>11</v>
      </c>
      <c r="F37" s="4" t="s">
        <v>12</v>
      </c>
      <c r="G37" s="4" t="s">
        <v>13</v>
      </c>
      <c r="H37" s="111"/>
      <c r="I37" s="98"/>
      <c r="J37" s="123"/>
      <c r="L37" s="98"/>
      <c r="M37" s="99"/>
      <c r="N37" s="100"/>
      <c r="O37" s="98"/>
      <c r="P37" s="4" t="s">
        <v>11</v>
      </c>
      <c r="Q37" s="4" t="s">
        <v>12</v>
      </c>
      <c r="R37" s="4" t="s">
        <v>13</v>
      </c>
      <c r="S37" s="98"/>
      <c r="T37" s="98"/>
      <c r="U37" s="123"/>
    </row>
    <row r="38" spans="1:32" s="25" customFormat="1" ht="22.7" customHeight="1" x14ac:dyDescent="0.2">
      <c r="A38" s="27" t="s">
        <v>14</v>
      </c>
      <c r="B38" s="116"/>
      <c r="C38" s="116"/>
      <c r="D38" s="28"/>
      <c r="E38" s="29"/>
      <c r="F38" s="29"/>
      <c r="G38" s="29"/>
      <c r="H38" s="29"/>
      <c r="I38" s="30"/>
      <c r="J38" s="30"/>
      <c r="L38" s="27" t="s">
        <v>14</v>
      </c>
      <c r="M38" s="116"/>
      <c r="N38" s="116"/>
      <c r="O38" s="28"/>
      <c r="P38" s="29"/>
      <c r="Q38" s="29"/>
      <c r="R38" s="29"/>
      <c r="S38" s="29"/>
      <c r="T38" s="30"/>
      <c r="U38" s="30"/>
    </row>
    <row r="39" spans="1:32" s="25" customFormat="1" ht="16.899999999999999" customHeight="1" x14ac:dyDescent="0.2">
      <c r="A39" s="31"/>
      <c r="B39" s="105"/>
      <c r="C39" s="105"/>
      <c r="D39" s="44"/>
      <c r="E39" s="60"/>
      <c r="F39" s="60"/>
      <c r="G39" s="60"/>
      <c r="H39" s="60"/>
      <c r="I39" s="60"/>
      <c r="J39" s="49"/>
      <c r="K39" s="61"/>
      <c r="L39" s="48"/>
      <c r="M39" s="104"/>
      <c r="N39" s="104"/>
      <c r="O39" s="44"/>
      <c r="P39" s="60"/>
      <c r="Q39" s="60"/>
      <c r="R39" s="60"/>
      <c r="S39" s="60"/>
      <c r="T39" s="60"/>
      <c r="U39" s="32"/>
    </row>
    <row r="40" spans="1:32" s="25" customFormat="1" ht="16.899999999999999" customHeight="1" x14ac:dyDescent="0.2">
      <c r="A40" s="31"/>
      <c r="B40" s="105" t="s">
        <v>150</v>
      </c>
      <c r="C40" s="105"/>
      <c r="D40" s="44" t="s">
        <v>42</v>
      </c>
      <c r="E40" s="60" t="s">
        <v>48</v>
      </c>
      <c r="F40" s="60" t="s">
        <v>60</v>
      </c>
      <c r="G40" s="60" t="s">
        <v>61</v>
      </c>
      <c r="H40" s="60" t="s">
        <v>62</v>
      </c>
      <c r="I40" s="60" t="s">
        <v>63</v>
      </c>
      <c r="J40" s="49"/>
      <c r="K40" s="61"/>
      <c r="L40" s="48"/>
      <c r="M40" s="104" t="s">
        <v>150</v>
      </c>
      <c r="N40" s="104"/>
      <c r="O40" s="44" t="s">
        <v>138</v>
      </c>
      <c r="P40" s="60">
        <v>4</v>
      </c>
      <c r="Q40" s="60">
        <v>5</v>
      </c>
      <c r="R40" s="60">
        <v>26</v>
      </c>
      <c r="S40" s="60">
        <v>164</v>
      </c>
      <c r="T40" s="60">
        <v>107.1</v>
      </c>
      <c r="U40" s="32"/>
    </row>
    <row r="41" spans="1:32" s="25" customFormat="1" ht="28.15" customHeight="1" x14ac:dyDescent="0.2">
      <c r="A41" s="31"/>
      <c r="B41" s="105" t="s">
        <v>151</v>
      </c>
      <c r="C41" s="105"/>
      <c r="D41" s="44" t="s">
        <v>64</v>
      </c>
      <c r="E41" s="60" t="s">
        <v>17</v>
      </c>
      <c r="F41" s="60" t="s">
        <v>26</v>
      </c>
      <c r="G41" s="60" t="s">
        <v>4</v>
      </c>
      <c r="H41" s="60">
        <v>88</v>
      </c>
      <c r="I41" s="60" t="s">
        <v>66</v>
      </c>
      <c r="J41" s="49"/>
      <c r="K41" s="61"/>
      <c r="L41" s="48"/>
      <c r="M41" s="104" t="s">
        <v>151</v>
      </c>
      <c r="N41" s="104"/>
      <c r="O41" s="44" t="s">
        <v>64</v>
      </c>
      <c r="P41" s="60" t="s">
        <v>17</v>
      </c>
      <c r="Q41" s="60" t="s">
        <v>26</v>
      </c>
      <c r="R41" s="60" t="s">
        <v>4</v>
      </c>
      <c r="S41" s="60">
        <v>88</v>
      </c>
      <c r="T41" s="60" t="s">
        <v>66</v>
      </c>
      <c r="U41" s="32"/>
    </row>
    <row r="42" spans="1:32" s="25" customFormat="1" ht="16.899999999999999" customHeight="1" x14ac:dyDescent="0.2">
      <c r="A42" s="31"/>
      <c r="B42" s="105" t="s">
        <v>147</v>
      </c>
      <c r="C42" s="105"/>
      <c r="D42" s="44" t="s">
        <v>50</v>
      </c>
      <c r="E42" s="60" t="s">
        <v>4</v>
      </c>
      <c r="F42" s="60" t="s">
        <v>51</v>
      </c>
      <c r="G42" s="60" t="s">
        <v>36</v>
      </c>
      <c r="H42" s="60" t="s">
        <v>52</v>
      </c>
      <c r="I42" s="60" t="s">
        <v>24</v>
      </c>
      <c r="J42" s="49"/>
      <c r="K42" s="61"/>
      <c r="L42" s="48"/>
      <c r="M42" s="104" t="s">
        <v>147</v>
      </c>
      <c r="N42" s="104"/>
      <c r="O42" s="44" t="s">
        <v>50</v>
      </c>
      <c r="P42" s="60" t="s">
        <v>4</v>
      </c>
      <c r="Q42" s="60" t="s">
        <v>51</v>
      </c>
      <c r="R42" s="60" t="s">
        <v>36</v>
      </c>
      <c r="S42" s="60" t="s">
        <v>52</v>
      </c>
      <c r="T42" s="60" t="s">
        <v>24</v>
      </c>
      <c r="U42" s="32"/>
    </row>
    <row r="43" spans="1:32" s="25" customFormat="1" ht="16.899999999999999" customHeight="1" x14ac:dyDescent="0.2">
      <c r="A43" s="31"/>
      <c r="B43" s="105" t="s">
        <v>141</v>
      </c>
      <c r="C43" s="105"/>
      <c r="D43" s="84" t="s">
        <v>21</v>
      </c>
      <c r="E43" s="60"/>
      <c r="F43" s="60"/>
      <c r="G43" s="60" t="s">
        <v>22</v>
      </c>
      <c r="H43" s="60" t="s">
        <v>23</v>
      </c>
      <c r="I43" s="60" t="s">
        <v>24</v>
      </c>
      <c r="J43" s="49"/>
      <c r="K43" s="61"/>
      <c r="L43" s="48"/>
      <c r="M43" s="104" t="s">
        <v>141</v>
      </c>
      <c r="N43" s="104"/>
      <c r="O43" s="84" t="s">
        <v>21</v>
      </c>
      <c r="P43" s="60"/>
      <c r="Q43" s="60"/>
      <c r="R43" s="60" t="s">
        <v>22</v>
      </c>
      <c r="S43" s="60" t="s">
        <v>23</v>
      </c>
      <c r="T43" s="60" t="s">
        <v>24</v>
      </c>
      <c r="U43" s="32"/>
    </row>
    <row r="44" spans="1:32" s="25" customFormat="1" ht="16.899999999999999" customHeight="1" x14ac:dyDescent="0.2">
      <c r="A44" s="31"/>
      <c r="B44" s="105" t="s">
        <v>142</v>
      </c>
      <c r="C44" s="105"/>
      <c r="D44" s="44" t="s">
        <v>25</v>
      </c>
      <c r="E44" s="60" t="s">
        <v>26</v>
      </c>
      <c r="F44" s="60" t="s">
        <v>4</v>
      </c>
      <c r="G44" s="60" t="s">
        <v>27</v>
      </c>
      <c r="H44" s="60" t="s">
        <v>28</v>
      </c>
      <c r="I44" s="60" t="s">
        <v>29</v>
      </c>
      <c r="J44" s="49"/>
      <c r="K44" s="61"/>
      <c r="L44" s="48"/>
      <c r="M44" s="104" t="s">
        <v>142</v>
      </c>
      <c r="N44" s="104"/>
      <c r="O44" s="44" t="s">
        <v>25</v>
      </c>
      <c r="P44" s="60" t="s">
        <v>26</v>
      </c>
      <c r="Q44" s="60" t="s">
        <v>4</v>
      </c>
      <c r="R44" s="60" t="s">
        <v>27</v>
      </c>
      <c r="S44" s="60" t="s">
        <v>28</v>
      </c>
      <c r="T44" s="60" t="s">
        <v>29</v>
      </c>
      <c r="U44" s="32"/>
    </row>
    <row r="45" spans="1:32" s="25" customFormat="1" ht="16.899999999999999" customHeight="1" x14ac:dyDescent="0.2">
      <c r="A45" s="106" t="s">
        <v>35</v>
      </c>
      <c r="B45" s="106"/>
      <c r="C45" s="106"/>
      <c r="D45" s="23">
        <f>D44+D43+D42+70+154</f>
        <v>492</v>
      </c>
      <c r="E45" s="62">
        <f>E44+E43+E42+E41+E40+E39</f>
        <v>14</v>
      </c>
      <c r="F45" s="62">
        <f t="shared" ref="F45:H45" si="6">F44+F43+F42+F41+F40+F39</f>
        <v>12</v>
      </c>
      <c r="G45" s="62">
        <f t="shared" si="6"/>
        <v>69</v>
      </c>
      <c r="H45" s="62">
        <f t="shared" si="6"/>
        <v>468</v>
      </c>
      <c r="I45" s="62"/>
      <c r="J45" s="49">
        <v>71.09</v>
      </c>
      <c r="K45" s="61"/>
      <c r="L45" s="147" t="s">
        <v>35</v>
      </c>
      <c r="M45" s="147"/>
      <c r="N45" s="147"/>
      <c r="O45" s="23">
        <f>O44+O43+O42+70+185</f>
        <v>523</v>
      </c>
      <c r="P45" s="62">
        <f>P44+P43+P42+P41+P40+P39</f>
        <v>15</v>
      </c>
      <c r="Q45" s="62">
        <f t="shared" ref="Q45:S45" si="7">Q44+Q43+Q42+Q41+Q40+Q39</f>
        <v>12</v>
      </c>
      <c r="R45" s="62">
        <f t="shared" si="7"/>
        <v>73</v>
      </c>
      <c r="S45" s="62">
        <f t="shared" si="7"/>
        <v>492</v>
      </c>
      <c r="T45" s="62"/>
      <c r="U45" s="32">
        <v>78.02</v>
      </c>
    </row>
    <row r="46" spans="1:32" s="25" customFormat="1" ht="44.45" customHeight="1" x14ac:dyDescent="0.2">
      <c r="A46" s="149"/>
      <c r="B46" s="150"/>
      <c r="C46" s="151"/>
      <c r="D46" s="124"/>
      <c r="E46" s="125"/>
      <c r="F46" s="125"/>
      <c r="G46" s="125"/>
      <c r="H46" s="125"/>
      <c r="I46" s="125"/>
      <c r="J46" s="126"/>
      <c r="K46" s="16"/>
      <c r="L46" s="149"/>
      <c r="M46" s="150"/>
      <c r="N46" s="151"/>
      <c r="O46" s="124"/>
      <c r="P46" s="125"/>
      <c r="Q46" s="125"/>
      <c r="R46" s="125"/>
      <c r="S46" s="125"/>
      <c r="T46" s="125"/>
      <c r="U46" s="126"/>
      <c r="V46" s="16"/>
    </row>
    <row r="47" spans="1:32" s="25" customFormat="1" ht="16.899999999999999" customHeight="1" x14ac:dyDescent="0.2">
      <c r="A47" s="27" t="s">
        <v>38</v>
      </c>
      <c r="B47" s="116"/>
      <c r="C47" s="116"/>
      <c r="D47" s="46"/>
      <c r="E47" s="46"/>
      <c r="F47" s="46"/>
      <c r="G47" s="46"/>
      <c r="H47" s="46"/>
      <c r="I47" s="63"/>
      <c r="J47" s="59"/>
      <c r="K47" s="61"/>
      <c r="L47" s="51" t="s">
        <v>38</v>
      </c>
      <c r="M47" s="148"/>
      <c r="N47" s="148"/>
      <c r="O47" s="46"/>
      <c r="P47" s="46"/>
      <c r="Q47" s="46"/>
      <c r="R47" s="46"/>
      <c r="S47" s="46"/>
      <c r="T47" s="63"/>
      <c r="U47" s="30"/>
    </row>
    <row r="48" spans="1:32" s="25" customFormat="1" ht="28.9" customHeight="1" x14ac:dyDescent="0.2">
      <c r="A48" s="31"/>
      <c r="B48" s="105" t="s">
        <v>152</v>
      </c>
      <c r="C48" s="105"/>
      <c r="D48" s="44" t="s">
        <v>39</v>
      </c>
      <c r="E48" s="60" t="s">
        <v>51</v>
      </c>
      <c r="F48" s="60" t="s">
        <v>37</v>
      </c>
      <c r="G48" s="60" t="s">
        <v>26</v>
      </c>
      <c r="H48" s="60" t="s">
        <v>69</v>
      </c>
      <c r="I48" s="60" t="s">
        <v>70</v>
      </c>
      <c r="J48" s="49"/>
      <c r="K48" s="61"/>
      <c r="L48" s="48"/>
      <c r="M48" s="104" t="s">
        <v>152</v>
      </c>
      <c r="N48" s="104"/>
      <c r="O48" s="44" t="s">
        <v>120</v>
      </c>
      <c r="P48" s="60">
        <v>2</v>
      </c>
      <c r="Q48" s="60">
        <v>8</v>
      </c>
      <c r="R48" s="60">
        <v>4</v>
      </c>
      <c r="S48" s="60">
        <v>61</v>
      </c>
      <c r="T48" s="60">
        <v>26.08</v>
      </c>
      <c r="U48" s="32"/>
    </row>
    <row r="49" spans="1:43" s="25" customFormat="1" ht="27.6" customHeight="1" x14ac:dyDescent="0.2">
      <c r="A49" s="31"/>
      <c r="B49" s="105" t="s">
        <v>153</v>
      </c>
      <c r="C49" s="105"/>
      <c r="D49" s="44" t="s">
        <v>42</v>
      </c>
      <c r="E49" s="60" t="s">
        <v>26</v>
      </c>
      <c r="F49" s="60" t="s">
        <v>26</v>
      </c>
      <c r="G49" s="60" t="s">
        <v>43</v>
      </c>
      <c r="H49" s="60" t="s">
        <v>71</v>
      </c>
      <c r="I49" s="60" t="s">
        <v>72</v>
      </c>
      <c r="J49" s="49"/>
      <c r="K49" s="61"/>
      <c r="L49" s="48"/>
      <c r="M49" s="104" t="s">
        <v>153</v>
      </c>
      <c r="N49" s="104"/>
      <c r="O49" s="44" t="s">
        <v>138</v>
      </c>
      <c r="P49" s="60">
        <v>5</v>
      </c>
      <c r="Q49" s="60">
        <v>5</v>
      </c>
      <c r="R49" s="60">
        <v>40</v>
      </c>
      <c r="S49" s="60">
        <v>228</v>
      </c>
      <c r="T49" s="60">
        <v>67.02</v>
      </c>
      <c r="U49" s="32"/>
    </row>
    <row r="50" spans="1:43" s="25" customFormat="1" ht="16.899999999999999" customHeight="1" x14ac:dyDescent="0.2">
      <c r="A50" s="31"/>
      <c r="B50" s="105" t="s">
        <v>154</v>
      </c>
      <c r="C50" s="105"/>
      <c r="D50" s="44" t="s">
        <v>73</v>
      </c>
      <c r="E50" s="60" t="s">
        <v>50</v>
      </c>
      <c r="F50" s="60" t="s">
        <v>33</v>
      </c>
      <c r="G50" s="60"/>
      <c r="H50" s="60" t="s">
        <v>74</v>
      </c>
      <c r="I50" s="60" t="s">
        <v>75</v>
      </c>
      <c r="J50" s="49"/>
      <c r="K50" s="61"/>
      <c r="L50" s="48"/>
      <c r="M50" s="104" t="s">
        <v>154</v>
      </c>
      <c r="N50" s="104"/>
      <c r="O50" s="44" t="s">
        <v>73</v>
      </c>
      <c r="P50" s="60" t="s">
        <v>50</v>
      </c>
      <c r="Q50" s="60" t="s">
        <v>33</v>
      </c>
      <c r="R50" s="60"/>
      <c r="S50" s="60" t="s">
        <v>74</v>
      </c>
      <c r="T50" s="60" t="s">
        <v>75</v>
      </c>
      <c r="U50" s="32"/>
    </row>
    <row r="51" spans="1:43" s="25" customFormat="1" ht="16.899999999999999" customHeight="1" x14ac:dyDescent="0.2">
      <c r="A51" s="31"/>
      <c r="B51" s="105" t="s">
        <v>155</v>
      </c>
      <c r="C51" s="105"/>
      <c r="D51" s="44" t="s">
        <v>58</v>
      </c>
      <c r="E51" s="60"/>
      <c r="F51" s="60" t="s">
        <v>4</v>
      </c>
      <c r="G51" s="60" t="s">
        <v>51</v>
      </c>
      <c r="H51" s="60" t="s">
        <v>61</v>
      </c>
      <c r="I51" s="60" t="s">
        <v>76</v>
      </c>
      <c r="J51" s="49"/>
      <c r="K51" s="61"/>
      <c r="L51" s="48"/>
      <c r="M51" s="104" t="s">
        <v>155</v>
      </c>
      <c r="N51" s="104"/>
      <c r="O51" s="44" t="s">
        <v>58</v>
      </c>
      <c r="P51" s="60"/>
      <c r="Q51" s="60" t="s">
        <v>4</v>
      </c>
      <c r="R51" s="60" t="s">
        <v>51</v>
      </c>
      <c r="S51" s="60" t="s">
        <v>61</v>
      </c>
      <c r="T51" s="60" t="s">
        <v>76</v>
      </c>
      <c r="U51" s="32"/>
    </row>
    <row r="52" spans="1:43" s="25" customFormat="1" ht="16.899999999999999" customHeight="1" x14ac:dyDescent="0.2">
      <c r="A52" s="31"/>
      <c r="B52" s="105" t="s">
        <v>141</v>
      </c>
      <c r="C52" s="105"/>
      <c r="D52" s="44" t="s">
        <v>21</v>
      </c>
      <c r="E52" s="60"/>
      <c r="F52" s="60"/>
      <c r="G52" s="60" t="s">
        <v>22</v>
      </c>
      <c r="H52" s="60" t="s">
        <v>23</v>
      </c>
      <c r="I52" s="60" t="s">
        <v>24</v>
      </c>
      <c r="J52" s="49"/>
      <c r="K52" s="61"/>
      <c r="L52" s="48"/>
      <c r="M52" s="104" t="s">
        <v>141</v>
      </c>
      <c r="N52" s="104"/>
      <c r="O52" s="44" t="s">
        <v>21</v>
      </c>
      <c r="P52" s="60"/>
      <c r="Q52" s="60"/>
      <c r="R52" s="60" t="s">
        <v>22</v>
      </c>
      <c r="S52" s="60" t="s">
        <v>23</v>
      </c>
      <c r="T52" s="60" t="s">
        <v>24</v>
      </c>
      <c r="U52" s="32"/>
    </row>
    <row r="53" spans="1:43" s="25" customFormat="1" ht="16.899999999999999" customHeight="1" x14ac:dyDescent="0.2">
      <c r="A53" s="31"/>
      <c r="B53" s="105" t="s">
        <v>148</v>
      </c>
      <c r="C53" s="105"/>
      <c r="D53" s="44" t="s">
        <v>25</v>
      </c>
      <c r="E53" s="60" t="s">
        <v>26</v>
      </c>
      <c r="F53" s="60" t="s">
        <v>4</v>
      </c>
      <c r="G53" s="60" t="s">
        <v>27</v>
      </c>
      <c r="H53" s="60" t="s">
        <v>28</v>
      </c>
      <c r="I53" s="60" t="s">
        <v>53</v>
      </c>
      <c r="J53" s="49"/>
      <c r="K53" s="61"/>
      <c r="L53" s="48"/>
      <c r="M53" s="104" t="s">
        <v>148</v>
      </c>
      <c r="N53" s="104"/>
      <c r="O53" s="26">
        <v>70</v>
      </c>
      <c r="P53" s="49">
        <v>6</v>
      </c>
      <c r="Q53" s="49">
        <v>1</v>
      </c>
      <c r="R53" s="49">
        <v>34</v>
      </c>
      <c r="S53" s="49">
        <v>172</v>
      </c>
      <c r="T53" s="49">
        <v>208</v>
      </c>
      <c r="U53" s="32"/>
    </row>
    <row r="54" spans="1:43" s="25" customFormat="1" ht="22.7" customHeight="1" x14ac:dyDescent="0.2">
      <c r="A54" s="106" t="s">
        <v>54</v>
      </c>
      <c r="B54" s="106"/>
      <c r="C54" s="106"/>
      <c r="D54" s="45">
        <f>D53+D52+D51+D50+154+208</f>
        <v>712</v>
      </c>
      <c r="E54" s="60">
        <f>E53+E52+E51+E50+E49+E48</f>
        <v>28</v>
      </c>
      <c r="F54" s="60">
        <f t="shared" ref="F54:H54" si="8">F53+F52+F51+F50+F49+F48</f>
        <v>28</v>
      </c>
      <c r="G54" s="60">
        <f t="shared" si="8"/>
        <v>78</v>
      </c>
      <c r="H54" s="60">
        <f t="shared" si="8"/>
        <v>673</v>
      </c>
      <c r="I54" s="60"/>
      <c r="J54" s="49">
        <v>79.73</v>
      </c>
      <c r="K54" s="61"/>
      <c r="L54" s="152" t="s">
        <v>54</v>
      </c>
      <c r="M54" s="152"/>
      <c r="N54" s="152"/>
      <c r="O54" s="45">
        <f>O53+O52+O51+O50+185+260</f>
        <v>815</v>
      </c>
      <c r="P54" s="60">
        <f>P53+P52+P51+P50+P49+P48</f>
        <v>31</v>
      </c>
      <c r="Q54" s="60">
        <f t="shared" ref="Q54:S54" si="9">Q53+Q52+Q51+Q50+Q49+Q48</f>
        <v>30</v>
      </c>
      <c r="R54" s="60">
        <f t="shared" si="9"/>
        <v>89</v>
      </c>
      <c r="S54" s="60">
        <f t="shared" si="9"/>
        <v>752</v>
      </c>
      <c r="T54" s="60"/>
      <c r="U54" s="32">
        <v>90.02</v>
      </c>
    </row>
    <row r="55" spans="1:43" s="24" customFormat="1" ht="22.7" customHeight="1" x14ac:dyDescent="0.2">
      <c r="A55" s="106" t="s">
        <v>56</v>
      </c>
      <c r="B55" s="106"/>
      <c r="C55" s="106"/>
      <c r="D55" s="45">
        <f>D54+D45</f>
        <v>1204</v>
      </c>
      <c r="E55" s="60">
        <f>E54+E45</f>
        <v>42</v>
      </c>
      <c r="F55" s="60">
        <f t="shared" ref="F55:H55" si="10">F54+F45</f>
        <v>40</v>
      </c>
      <c r="G55" s="60">
        <f t="shared" si="10"/>
        <v>147</v>
      </c>
      <c r="H55" s="60">
        <f t="shared" si="10"/>
        <v>1141</v>
      </c>
      <c r="I55" s="60"/>
      <c r="J55" s="49">
        <v>150.82</v>
      </c>
      <c r="K55" s="61"/>
      <c r="L55" s="152" t="s">
        <v>56</v>
      </c>
      <c r="M55" s="152"/>
      <c r="N55" s="152"/>
      <c r="O55" s="45">
        <f>O54+O45</f>
        <v>1338</v>
      </c>
      <c r="P55" s="60">
        <f>P54+P45</f>
        <v>46</v>
      </c>
      <c r="Q55" s="60">
        <f t="shared" ref="Q55:S55" si="11">Q54+Q45</f>
        <v>42</v>
      </c>
      <c r="R55" s="60">
        <f t="shared" si="11"/>
        <v>162</v>
      </c>
      <c r="S55" s="60">
        <f t="shared" si="11"/>
        <v>1244</v>
      </c>
      <c r="T55" s="60"/>
      <c r="U55" s="32">
        <v>168.04</v>
      </c>
    </row>
    <row r="56" spans="1:43" ht="11.25" x14ac:dyDescent="0.2">
      <c r="E56" s="90"/>
      <c r="F56" s="90"/>
      <c r="G56" s="90"/>
      <c r="H56" s="90"/>
      <c r="I56" s="90"/>
      <c r="J56" s="90"/>
      <c r="L56" s="1"/>
      <c r="M56" s="1"/>
      <c r="N56" s="1"/>
      <c r="O56" s="13"/>
      <c r="P56" s="90"/>
      <c r="Q56" s="90"/>
      <c r="R56" s="90"/>
      <c r="S56" s="90"/>
      <c r="T56" s="90"/>
      <c r="U56" s="90"/>
      <c r="AA56" s="90"/>
      <c r="AB56" s="90"/>
      <c r="AC56" s="90"/>
      <c r="AD56" s="90"/>
      <c r="AE56" s="90"/>
      <c r="AF56" s="90"/>
      <c r="AH56" s="1"/>
      <c r="AI56" s="1"/>
      <c r="AJ56" s="1"/>
      <c r="AK56" s="13"/>
      <c r="AL56" s="90"/>
      <c r="AM56" s="90"/>
      <c r="AN56" s="90"/>
      <c r="AO56" s="90"/>
      <c r="AP56" s="90"/>
      <c r="AQ56" s="90"/>
    </row>
    <row r="57" spans="1:43" ht="27.6" customHeight="1" x14ac:dyDescent="0.2">
      <c r="A57" s="3"/>
      <c r="H57" s="3"/>
      <c r="L57" s="3"/>
      <c r="M57" s="1"/>
      <c r="N57" s="1"/>
      <c r="O57" s="13"/>
      <c r="P57" s="1"/>
      <c r="Q57" s="1"/>
      <c r="R57" s="1"/>
      <c r="S57" s="3"/>
      <c r="T57" s="1"/>
      <c r="U57" s="1"/>
      <c r="W57"/>
      <c r="X57"/>
      <c r="Y57"/>
      <c r="Z57"/>
      <c r="AA57"/>
      <c r="AB57"/>
      <c r="AC57"/>
      <c r="AD57"/>
      <c r="AE57"/>
      <c r="AF57"/>
    </row>
    <row r="58" spans="1:43" ht="10.9" customHeight="1" x14ac:dyDescent="0.2">
      <c r="A58" s="107"/>
      <c r="B58" s="107"/>
      <c r="C58" s="107"/>
      <c r="H58" s="3"/>
      <c r="L58" s="107"/>
      <c r="M58" s="107"/>
      <c r="N58" s="107"/>
      <c r="O58" s="13"/>
      <c r="P58" s="1"/>
      <c r="Q58" s="1"/>
      <c r="R58" s="1"/>
      <c r="S58" s="3"/>
      <c r="T58" s="1"/>
      <c r="U58" s="1"/>
      <c r="W58"/>
      <c r="X58"/>
      <c r="Y58"/>
      <c r="Z58"/>
      <c r="AA58"/>
      <c r="AB58"/>
      <c r="AC58"/>
      <c r="AD58"/>
      <c r="AE58"/>
      <c r="AF58"/>
    </row>
    <row r="59" spans="1:43" ht="13.15" customHeight="1" x14ac:dyDescent="0.2">
      <c r="A59" s="107"/>
      <c r="B59" s="107"/>
      <c r="C59" s="107"/>
      <c r="G59" s="108"/>
      <c r="H59" s="108"/>
      <c r="I59" s="108"/>
      <c r="J59" s="108"/>
      <c r="L59" s="107"/>
      <c r="M59" s="107"/>
      <c r="N59" s="107"/>
      <c r="O59" s="13"/>
      <c r="P59" s="1"/>
      <c r="Q59" s="1"/>
      <c r="R59" s="108"/>
      <c r="S59" s="108"/>
      <c r="T59" s="108"/>
      <c r="U59" s="108"/>
      <c r="W59"/>
      <c r="X59"/>
      <c r="Y59"/>
      <c r="Z59"/>
      <c r="AA59"/>
      <c r="AB59"/>
      <c r="AC59"/>
      <c r="AD59"/>
      <c r="AE59"/>
      <c r="AF59"/>
    </row>
    <row r="60" spans="1:43" ht="13.15" customHeight="1" x14ac:dyDescent="0.2">
      <c r="A60" s="3"/>
      <c r="B60" s="3"/>
      <c r="C60" s="3"/>
      <c r="H60" s="3"/>
      <c r="L60" s="3"/>
      <c r="M60" s="3"/>
      <c r="N60" s="3"/>
      <c r="O60" s="13"/>
      <c r="P60" s="1"/>
      <c r="Q60" s="1"/>
      <c r="R60" s="1"/>
      <c r="S60" s="3"/>
      <c r="T60" s="1"/>
      <c r="U60" s="1"/>
      <c r="W60"/>
      <c r="X60"/>
      <c r="Y60"/>
      <c r="Z60"/>
      <c r="AA60"/>
      <c r="AB60"/>
      <c r="AC60"/>
      <c r="AD60"/>
      <c r="AE60"/>
      <c r="AF60"/>
    </row>
    <row r="61" spans="1:43" s="65" customFormat="1" ht="32.450000000000003" customHeight="1" x14ac:dyDescent="0.2">
      <c r="A61" s="178" t="s">
        <v>205</v>
      </c>
      <c r="B61" s="178"/>
      <c r="C61" s="178"/>
      <c r="D61" s="178"/>
      <c r="E61" s="178"/>
      <c r="F61" s="178"/>
      <c r="G61" s="178"/>
      <c r="H61" s="178"/>
      <c r="I61" s="178"/>
      <c r="J61" s="178"/>
      <c r="K61" s="178"/>
      <c r="L61" s="178"/>
      <c r="M61" s="178"/>
      <c r="N61" s="178"/>
      <c r="O61" s="178"/>
      <c r="P61" s="178"/>
      <c r="Q61" s="178"/>
      <c r="R61" s="178"/>
      <c r="S61" s="178"/>
      <c r="T61" s="178"/>
      <c r="U61" s="178"/>
    </row>
    <row r="62" spans="1:43" ht="10.9" customHeight="1" x14ac:dyDescent="0.2">
      <c r="A62" s="91" t="s">
        <v>199</v>
      </c>
      <c r="B62" s="91"/>
      <c r="C62" s="91"/>
      <c r="D62" s="69" t="s">
        <v>0</v>
      </c>
      <c r="E62" s="57" t="s">
        <v>191</v>
      </c>
      <c r="F62" s="56"/>
      <c r="G62" s="92" t="s">
        <v>2</v>
      </c>
      <c r="H62" s="93"/>
      <c r="I62" s="55" t="s">
        <v>183</v>
      </c>
      <c r="J62" s="56"/>
      <c r="L62" s="91" t="s">
        <v>200</v>
      </c>
      <c r="M62" s="91"/>
      <c r="N62" s="91"/>
      <c r="O62" s="69" t="s">
        <v>0</v>
      </c>
      <c r="P62" s="57" t="s">
        <v>192</v>
      </c>
      <c r="Q62" s="56"/>
      <c r="R62" s="92" t="s">
        <v>2</v>
      </c>
      <c r="S62" s="93"/>
      <c r="T62" s="55" t="s">
        <v>183</v>
      </c>
      <c r="U62" s="56"/>
      <c r="W62"/>
      <c r="X62"/>
      <c r="Y62"/>
      <c r="Z62"/>
      <c r="AA62"/>
      <c r="AB62"/>
      <c r="AC62"/>
      <c r="AD62"/>
      <c r="AE62"/>
      <c r="AF62"/>
    </row>
    <row r="63" spans="1:43" ht="34.9" customHeight="1" x14ac:dyDescent="0.2">
      <c r="A63" s="91"/>
      <c r="B63" s="91"/>
      <c r="C63" s="91"/>
      <c r="D63" s="47" t="s">
        <v>3</v>
      </c>
      <c r="E63" s="89" t="s">
        <v>202</v>
      </c>
      <c r="F63" s="158" t="s">
        <v>182</v>
      </c>
      <c r="G63" s="159"/>
      <c r="H63" s="159"/>
      <c r="I63" s="159"/>
      <c r="J63" s="160"/>
      <c r="L63" s="91"/>
      <c r="M63" s="91"/>
      <c r="N63" s="91"/>
      <c r="O63" s="47" t="s">
        <v>3</v>
      </c>
      <c r="P63" s="89" t="s">
        <v>202</v>
      </c>
      <c r="Q63" s="119" t="s">
        <v>195</v>
      </c>
      <c r="R63" s="120"/>
      <c r="S63" s="120"/>
      <c r="T63" s="120"/>
      <c r="U63" s="121"/>
      <c r="W63"/>
      <c r="X63"/>
      <c r="Y63"/>
      <c r="Z63"/>
      <c r="AA63"/>
      <c r="AB63"/>
      <c r="AC63"/>
      <c r="AD63"/>
      <c r="AE63"/>
      <c r="AF63"/>
    </row>
    <row r="64" spans="1:43" s="1" customFormat="1" ht="19.899999999999999" customHeight="1" x14ac:dyDescent="0.2">
      <c r="A64" s="97" t="s">
        <v>5</v>
      </c>
      <c r="B64" s="97" t="s">
        <v>6</v>
      </c>
      <c r="C64" s="97"/>
      <c r="D64" s="112" t="s">
        <v>7</v>
      </c>
      <c r="E64" s="98" t="s">
        <v>8</v>
      </c>
      <c r="F64" s="109"/>
      <c r="G64" s="109"/>
      <c r="H64" s="112" t="s">
        <v>9</v>
      </c>
      <c r="I64" s="112" t="s">
        <v>10</v>
      </c>
      <c r="J64" s="122" t="s">
        <v>184</v>
      </c>
      <c r="L64" s="97" t="s">
        <v>5</v>
      </c>
      <c r="M64" s="97" t="s">
        <v>6</v>
      </c>
      <c r="N64" s="97"/>
      <c r="O64" s="112" t="s">
        <v>7</v>
      </c>
      <c r="P64" s="98" t="s">
        <v>8</v>
      </c>
      <c r="Q64" s="109"/>
      <c r="R64" s="109"/>
      <c r="S64" s="110" t="s">
        <v>9</v>
      </c>
      <c r="T64" s="112" t="s">
        <v>10</v>
      </c>
      <c r="U64" s="122" t="s">
        <v>184</v>
      </c>
    </row>
    <row r="65" spans="1:32" s="1" customFormat="1" ht="22.15" customHeight="1" x14ac:dyDescent="0.2">
      <c r="A65" s="98"/>
      <c r="B65" s="99"/>
      <c r="C65" s="100"/>
      <c r="D65" s="98"/>
      <c r="E65" s="4" t="s">
        <v>11</v>
      </c>
      <c r="F65" s="4" t="s">
        <v>12</v>
      </c>
      <c r="G65" s="4" t="s">
        <v>13</v>
      </c>
      <c r="H65" s="98"/>
      <c r="I65" s="98"/>
      <c r="J65" s="123"/>
      <c r="L65" s="98"/>
      <c r="M65" s="99"/>
      <c r="N65" s="100"/>
      <c r="O65" s="98"/>
      <c r="P65" s="4" t="s">
        <v>11</v>
      </c>
      <c r="Q65" s="4" t="s">
        <v>12</v>
      </c>
      <c r="R65" s="4" t="s">
        <v>13</v>
      </c>
      <c r="S65" s="111"/>
      <c r="T65" s="98"/>
      <c r="U65" s="123"/>
    </row>
    <row r="66" spans="1:32" ht="10.9" customHeight="1" x14ac:dyDescent="0.2">
      <c r="A66" s="5" t="s">
        <v>14</v>
      </c>
      <c r="B66" s="134"/>
      <c r="C66" s="134"/>
      <c r="D66" s="14"/>
      <c r="E66" s="6"/>
      <c r="F66" s="6"/>
      <c r="G66" s="6"/>
      <c r="H66" s="6"/>
      <c r="I66" s="7"/>
      <c r="J66" s="7"/>
      <c r="L66" s="5" t="s">
        <v>14</v>
      </c>
      <c r="M66" s="134"/>
      <c r="N66" s="134"/>
      <c r="O66" s="14"/>
      <c r="P66" s="6"/>
      <c r="Q66" s="6"/>
      <c r="R66" s="6"/>
      <c r="S66" s="6"/>
      <c r="T66" s="7"/>
      <c r="U66" s="7"/>
      <c r="W66"/>
      <c r="X66"/>
      <c r="Y66"/>
      <c r="Z66"/>
      <c r="AA66"/>
      <c r="AB66"/>
      <c r="AC66"/>
      <c r="AD66"/>
      <c r="AE66"/>
      <c r="AF66"/>
    </row>
    <row r="67" spans="1:32" s="25" customFormat="1" ht="25.15" customHeight="1" x14ac:dyDescent="0.2">
      <c r="A67" s="48"/>
      <c r="B67" s="104" t="s">
        <v>156</v>
      </c>
      <c r="C67" s="104"/>
      <c r="D67" s="26" t="s">
        <v>42</v>
      </c>
      <c r="E67" s="49" t="s">
        <v>17</v>
      </c>
      <c r="F67" s="49" t="s">
        <v>26</v>
      </c>
      <c r="G67" s="49" t="s">
        <v>18</v>
      </c>
      <c r="H67" s="49" t="s">
        <v>77</v>
      </c>
      <c r="I67" s="49" t="s">
        <v>78</v>
      </c>
      <c r="J67" s="32"/>
      <c r="L67" s="48"/>
      <c r="M67" s="104" t="s">
        <v>156</v>
      </c>
      <c r="N67" s="104"/>
      <c r="O67" s="26" t="s">
        <v>138</v>
      </c>
      <c r="P67" s="49">
        <v>7</v>
      </c>
      <c r="Q67" s="49">
        <v>4</v>
      </c>
      <c r="R67" s="49">
        <v>44</v>
      </c>
      <c r="S67" s="49">
        <v>246</v>
      </c>
      <c r="T67" s="49">
        <v>77.02</v>
      </c>
      <c r="U67" s="32"/>
    </row>
    <row r="68" spans="1:32" s="25" customFormat="1" ht="24" customHeight="1" x14ac:dyDescent="0.2">
      <c r="A68" s="48"/>
      <c r="B68" s="104" t="s">
        <v>157</v>
      </c>
      <c r="C68" s="104"/>
      <c r="D68" s="26">
        <v>60</v>
      </c>
      <c r="E68" s="49" t="s">
        <v>34</v>
      </c>
      <c r="F68" s="49" t="s">
        <v>68</v>
      </c>
      <c r="G68" s="49" t="s">
        <v>17</v>
      </c>
      <c r="H68" s="49" t="s">
        <v>79</v>
      </c>
      <c r="I68" s="49" t="s">
        <v>80</v>
      </c>
      <c r="J68" s="32"/>
      <c r="L68" s="48"/>
      <c r="M68" s="104" t="s">
        <v>157</v>
      </c>
      <c r="N68" s="104"/>
      <c r="O68" s="26">
        <v>60</v>
      </c>
      <c r="P68" s="49" t="s">
        <v>34</v>
      </c>
      <c r="Q68" s="49" t="s">
        <v>68</v>
      </c>
      <c r="R68" s="49" t="s">
        <v>17</v>
      </c>
      <c r="S68" s="49" t="s">
        <v>79</v>
      </c>
      <c r="T68" s="49" t="s">
        <v>80</v>
      </c>
      <c r="U68" s="32"/>
    </row>
    <row r="69" spans="1:32" s="25" customFormat="1" ht="20.45" customHeight="1" x14ac:dyDescent="0.2">
      <c r="A69" s="48"/>
      <c r="B69" s="104" t="s">
        <v>155</v>
      </c>
      <c r="C69" s="104"/>
      <c r="D69" s="26" t="s">
        <v>58</v>
      </c>
      <c r="E69" s="49"/>
      <c r="F69" s="49" t="s">
        <v>4</v>
      </c>
      <c r="G69" s="49" t="s">
        <v>51</v>
      </c>
      <c r="H69" s="49" t="s">
        <v>61</v>
      </c>
      <c r="I69" s="49" t="s">
        <v>76</v>
      </c>
      <c r="J69" s="32"/>
      <c r="L69" s="48"/>
      <c r="M69" s="104" t="s">
        <v>155</v>
      </c>
      <c r="N69" s="104"/>
      <c r="O69" s="26">
        <v>50</v>
      </c>
      <c r="P69" s="49">
        <v>1</v>
      </c>
      <c r="Q69" s="49">
        <v>3</v>
      </c>
      <c r="R69" s="49">
        <v>3</v>
      </c>
      <c r="S69" s="49">
        <v>34</v>
      </c>
      <c r="T69" s="49">
        <v>593.07000000000005</v>
      </c>
      <c r="U69" s="32"/>
    </row>
    <row r="70" spans="1:32" s="25" customFormat="1" ht="24" customHeight="1" x14ac:dyDescent="0.2">
      <c r="A70" s="48"/>
      <c r="B70" s="104" t="s">
        <v>158</v>
      </c>
      <c r="C70" s="104"/>
      <c r="D70" s="26" t="s">
        <v>81</v>
      </c>
      <c r="E70" s="49" t="s">
        <v>4</v>
      </c>
      <c r="F70" s="49"/>
      <c r="G70" s="49" t="s">
        <v>82</v>
      </c>
      <c r="H70" s="49" t="s">
        <v>83</v>
      </c>
      <c r="I70" s="49" t="s">
        <v>84</v>
      </c>
      <c r="J70" s="32"/>
      <c r="L70" s="48"/>
      <c r="M70" s="104" t="s">
        <v>158</v>
      </c>
      <c r="N70" s="104"/>
      <c r="O70" s="26" t="s">
        <v>81</v>
      </c>
      <c r="P70" s="49" t="s">
        <v>4</v>
      </c>
      <c r="Q70" s="49"/>
      <c r="R70" s="49" t="s">
        <v>82</v>
      </c>
      <c r="S70" s="49" t="s">
        <v>83</v>
      </c>
      <c r="T70" s="49" t="s">
        <v>84</v>
      </c>
      <c r="U70" s="32"/>
    </row>
    <row r="71" spans="1:32" s="25" customFormat="1" ht="20.45" customHeight="1" x14ac:dyDescent="0.2">
      <c r="A71" s="48"/>
      <c r="B71" s="104" t="s">
        <v>142</v>
      </c>
      <c r="C71" s="104"/>
      <c r="D71" s="26" t="s">
        <v>25</v>
      </c>
      <c r="E71" s="49" t="s">
        <v>26</v>
      </c>
      <c r="F71" s="49" t="s">
        <v>4</v>
      </c>
      <c r="G71" s="49" t="s">
        <v>27</v>
      </c>
      <c r="H71" s="49" t="s">
        <v>28</v>
      </c>
      <c r="I71" s="49" t="s">
        <v>29</v>
      </c>
      <c r="J71" s="32"/>
      <c r="L71" s="48"/>
      <c r="M71" s="104" t="s">
        <v>142</v>
      </c>
      <c r="N71" s="146"/>
      <c r="O71" s="26" t="s">
        <v>25</v>
      </c>
      <c r="P71" s="49" t="s">
        <v>26</v>
      </c>
      <c r="Q71" s="49" t="s">
        <v>4</v>
      </c>
      <c r="R71" s="49" t="s">
        <v>27</v>
      </c>
      <c r="S71" s="49" t="s">
        <v>28</v>
      </c>
      <c r="T71" s="49" t="s">
        <v>29</v>
      </c>
      <c r="U71" s="32"/>
    </row>
    <row r="72" spans="1:32" s="25" customFormat="1" ht="20.45" customHeight="1" x14ac:dyDescent="0.2">
      <c r="A72" s="147" t="s">
        <v>35</v>
      </c>
      <c r="B72" s="147"/>
      <c r="C72" s="147"/>
      <c r="D72" s="33">
        <f>D71+210+D69+D68+154</f>
        <v>504</v>
      </c>
      <c r="E72" s="49">
        <f>E71+E70+E69+E68+E67</f>
        <v>21</v>
      </c>
      <c r="F72" s="49">
        <f t="shared" ref="F72:H72" si="12">F71+F70+F69+F68+F67</f>
        <v>18</v>
      </c>
      <c r="G72" s="49">
        <f t="shared" si="12"/>
        <v>90</v>
      </c>
      <c r="H72" s="49">
        <f t="shared" si="12"/>
        <v>611</v>
      </c>
      <c r="I72" s="49"/>
      <c r="J72" s="32">
        <v>71.09</v>
      </c>
      <c r="L72" s="147" t="s">
        <v>35</v>
      </c>
      <c r="M72" s="147"/>
      <c r="N72" s="147"/>
      <c r="O72" s="33">
        <f>O71+210+O69+O68+185</f>
        <v>555</v>
      </c>
      <c r="P72" s="49">
        <f>P71+P70+P69+P68+P67</f>
        <v>23</v>
      </c>
      <c r="Q72" s="49">
        <f t="shared" ref="Q72:S72" si="13">Q71+Q70+Q69+Q68+Q67</f>
        <v>20</v>
      </c>
      <c r="R72" s="49">
        <f t="shared" si="13"/>
        <v>98</v>
      </c>
      <c r="S72" s="49">
        <f t="shared" si="13"/>
        <v>665</v>
      </c>
      <c r="T72" s="49"/>
      <c r="U72" s="32">
        <v>78.02</v>
      </c>
    </row>
    <row r="73" spans="1:32" s="25" customFormat="1" ht="35.450000000000003" customHeight="1" x14ac:dyDescent="0.2">
      <c r="A73" s="149"/>
      <c r="B73" s="150"/>
      <c r="C73" s="151"/>
      <c r="D73" s="124"/>
      <c r="E73" s="125"/>
      <c r="F73" s="125"/>
      <c r="G73" s="125"/>
      <c r="H73" s="125"/>
      <c r="I73" s="125"/>
      <c r="J73" s="126"/>
      <c r="K73" s="16"/>
      <c r="L73" s="149"/>
      <c r="M73" s="150"/>
      <c r="N73" s="151"/>
      <c r="O73" s="124"/>
      <c r="P73" s="125"/>
      <c r="Q73" s="125"/>
      <c r="R73" s="125"/>
      <c r="S73" s="125"/>
      <c r="T73" s="126"/>
      <c r="U73" s="79"/>
      <c r="V73" s="16"/>
    </row>
    <row r="74" spans="1:32" s="25" customFormat="1" ht="20.45" customHeight="1" x14ac:dyDescent="0.2">
      <c r="A74" s="51" t="s">
        <v>38</v>
      </c>
      <c r="B74" s="148"/>
      <c r="C74" s="148"/>
      <c r="D74" s="28"/>
      <c r="E74" s="52"/>
      <c r="F74" s="52"/>
      <c r="G74" s="52"/>
      <c r="H74" s="52"/>
      <c r="I74" s="53"/>
      <c r="J74" s="30"/>
      <c r="L74" s="51" t="s">
        <v>38</v>
      </c>
      <c r="M74" s="148"/>
      <c r="N74" s="148"/>
      <c r="O74" s="28"/>
      <c r="P74" s="52"/>
      <c r="Q74" s="52"/>
      <c r="R74" s="52"/>
      <c r="S74" s="52"/>
      <c r="T74" s="53"/>
      <c r="U74" s="30"/>
    </row>
    <row r="75" spans="1:32" s="25" customFormat="1" ht="24.6" customHeight="1" x14ac:dyDescent="0.2">
      <c r="A75" s="48"/>
      <c r="B75" s="104" t="s">
        <v>159</v>
      </c>
      <c r="C75" s="104"/>
      <c r="D75" s="26" t="s">
        <v>85</v>
      </c>
      <c r="E75" s="49" t="s">
        <v>22</v>
      </c>
      <c r="F75" s="49" t="s">
        <v>22</v>
      </c>
      <c r="G75" s="49" t="s">
        <v>86</v>
      </c>
      <c r="H75" s="49" t="s">
        <v>87</v>
      </c>
      <c r="I75" s="49" t="s">
        <v>88</v>
      </c>
      <c r="J75" s="32"/>
      <c r="L75" s="48"/>
      <c r="M75" s="104" t="s">
        <v>159</v>
      </c>
      <c r="N75" s="104"/>
      <c r="O75" s="26" t="s">
        <v>85</v>
      </c>
      <c r="P75" s="49" t="s">
        <v>22</v>
      </c>
      <c r="Q75" s="49" t="s">
        <v>22</v>
      </c>
      <c r="R75" s="49" t="s">
        <v>86</v>
      </c>
      <c r="S75" s="49" t="s">
        <v>87</v>
      </c>
      <c r="T75" s="49" t="s">
        <v>88</v>
      </c>
      <c r="U75" s="32"/>
    </row>
    <row r="76" spans="1:32" s="25" customFormat="1" ht="28.15" customHeight="1" x14ac:dyDescent="0.2">
      <c r="A76" s="48"/>
      <c r="B76" s="104" t="s">
        <v>160</v>
      </c>
      <c r="C76" s="104"/>
      <c r="D76" s="26" t="s">
        <v>42</v>
      </c>
      <c r="E76" s="49" t="s">
        <v>60</v>
      </c>
      <c r="F76" s="49" t="s">
        <v>48</v>
      </c>
      <c r="G76" s="49" t="s">
        <v>89</v>
      </c>
      <c r="H76" s="49" t="s">
        <v>90</v>
      </c>
      <c r="I76" s="49" t="s">
        <v>91</v>
      </c>
      <c r="J76" s="32"/>
      <c r="L76" s="48"/>
      <c r="M76" s="104" t="s">
        <v>160</v>
      </c>
      <c r="N76" s="104"/>
      <c r="O76" s="26" t="s">
        <v>138</v>
      </c>
      <c r="P76" s="49">
        <v>6</v>
      </c>
      <c r="Q76" s="49">
        <v>4</v>
      </c>
      <c r="R76" s="49">
        <v>40</v>
      </c>
      <c r="S76" s="49">
        <v>222</v>
      </c>
      <c r="T76" s="49">
        <v>155</v>
      </c>
      <c r="U76" s="32"/>
    </row>
    <row r="77" spans="1:32" s="25" customFormat="1" ht="20.45" customHeight="1" x14ac:dyDescent="0.2">
      <c r="A77" s="48"/>
      <c r="B77" s="104" t="s">
        <v>161</v>
      </c>
      <c r="C77" s="104"/>
      <c r="D77" s="26" t="s">
        <v>25</v>
      </c>
      <c r="E77" s="49" t="s">
        <v>17</v>
      </c>
      <c r="F77" s="49" t="s">
        <v>37</v>
      </c>
      <c r="G77" s="49" t="s">
        <v>51</v>
      </c>
      <c r="H77" s="49" t="s">
        <v>92</v>
      </c>
      <c r="I77" s="49" t="s">
        <v>93</v>
      </c>
      <c r="J77" s="32"/>
      <c r="L77" s="48"/>
      <c r="M77" s="104" t="s">
        <v>161</v>
      </c>
      <c r="N77" s="104"/>
      <c r="O77" s="26">
        <v>60</v>
      </c>
      <c r="P77" s="49">
        <v>7</v>
      </c>
      <c r="Q77" s="49">
        <v>7</v>
      </c>
      <c r="R77" s="49">
        <v>3</v>
      </c>
      <c r="S77" s="49">
        <v>108</v>
      </c>
      <c r="T77" s="49">
        <v>488.11</v>
      </c>
      <c r="U77" s="32"/>
    </row>
    <row r="78" spans="1:32" s="25" customFormat="1" ht="20.45" customHeight="1" x14ac:dyDescent="0.2">
      <c r="A78" s="48"/>
      <c r="B78" s="104" t="s">
        <v>141</v>
      </c>
      <c r="C78" s="104"/>
      <c r="D78" s="26" t="s">
        <v>21</v>
      </c>
      <c r="E78" s="49"/>
      <c r="F78" s="49"/>
      <c r="G78" s="49" t="s">
        <v>22</v>
      </c>
      <c r="H78" s="49" t="s">
        <v>23</v>
      </c>
      <c r="I78" s="49" t="s">
        <v>24</v>
      </c>
      <c r="J78" s="32"/>
      <c r="L78" s="48"/>
      <c r="M78" s="104" t="s">
        <v>141</v>
      </c>
      <c r="N78" s="104"/>
      <c r="O78" s="26" t="s">
        <v>21</v>
      </c>
      <c r="P78" s="49"/>
      <c r="Q78" s="49"/>
      <c r="R78" s="49" t="s">
        <v>22</v>
      </c>
      <c r="S78" s="49" t="s">
        <v>23</v>
      </c>
      <c r="T78" s="49" t="s">
        <v>24</v>
      </c>
      <c r="U78" s="32"/>
    </row>
    <row r="79" spans="1:32" s="25" customFormat="1" ht="20.45" customHeight="1" x14ac:dyDescent="0.2">
      <c r="A79" s="48"/>
      <c r="B79" s="104" t="s">
        <v>142</v>
      </c>
      <c r="C79" s="104"/>
      <c r="D79" s="26" t="s">
        <v>23</v>
      </c>
      <c r="E79" s="49" t="s">
        <v>48</v>
      </c>
      <c r="F79" s="49"/>
      <c r="G79" s="49" t="s">
        <v>94</v>
      </c>
      <c r="H79" s="49" t="s">
        <v>95</v>
      </c>
      <c r="I79" s="49" t="s">
        <v>96</v>
      </c>
      <c r="J79" s="32"/>
      <c r="L79" s="48"/>
      <c r="M79" s="104" t="s">
        <v>148</v>
      </c>
      <c r="N79" s="104"/>
      <c r="O79" s="26">
        <v>70</v>
      </c>
      <c r="P79" s="49">
        <v>6</v>
      </c>
      <c r="Q79" s="49">
        <v>1</v>
      </c>
      <c r="R79" s="49">
        <v>34</v>
      </c>
      <c r="S79" s="49">
        <v>172</v>
      </c>
      <c r="T79" s="49">
        <v>208</v>
      </c>
      <c r="U79" s="32"/>
    </row>
    <row r="80" spans="1:32" s="25" customFormat="1" ht="20.45" customHeight="1" x14ac:dyDescent="0.2">
      <c r="A80" s="106" t="s">
        <v>54</v>
      </c>
      <c r="B80" s="106"/>
      <c r="C80" s="106"/>
      <c r="D80" s="33">
        <f>D79+D78+D77+154+250+38</f>
        <v>732</v>
      </c>
      <c r="E80" s="32">
        <f>E79+E78+E77+E76+E75</f>
        <v>23</v>
      </c>
      <c r="F80" s="32">
        <f t="shared" ref="F80:H80" si="14">F79+F78+F77+F76+F75</f>
        <v>19</v>
      </c>
      <c r="G80" s="32">
        <f t="shared" si="14"/>
        <v>104</v>
      </c>
      <c r="H80" s="32">
        <f t="shared" si="14"/>
        <v>632</v>
      </c>
      <c r="I80" s="32"/>
      <c r="J80" s="32">
        <v>79.73</v>
      </c>
      <c r="L80" s="106" t="s">
        <v>54</v>
      </c>
      <c r="M80" s="106"/>
      <c r="N80" s="106"/>
      <c r="O80" s="33">
        <f>O79+O78+O77+185+250+38</f>
        <v>803</v>
      </c>
      <c r="P80" s="32">
        <f>P79+P78+P77+P76+P75</f>
        <v>28</v>
      </c>
      <c r="Q80" s="32">
        <f t="shared" ref="Q80:S80" si="15">Q79+Q78+Q77+Q76+Q75</f>
        <v>21</v>
      </c>
      <c r="R80" s="32">
        <f t="shared" si="15"/>
        <v>127</v>
      </c>
      <c r="S80" s="32">
        <f t="shared" si="15"/>
        <v>762</v>
      </c>
      <c r="T80" s="32"/>
      <c r="U80" s="32">
        <v>90.02</v>
      </c>
    </row>
    <row r="81" spans="1:32" s="24" customFormat="1" ht="20.45" customHeight="1" x14ac:dyDescent="0.2">
      <c r="A81" s="106" t="s">
        <v>56</v>
      </c>
      <c r="B81" s="106"/>
      <c r="C81" s="106"/>
      <c r="D81" s="33">
        <f>D80+D72</f>
        <v>1236</v>
      </c>
      <c r="E81" s="32">
        <f>E80+E72</f>
        <v>44</v>
      </c>
      <c r="F81" s="32">
        <f t="shared" ref="F81:H81" si="16">F80+F72</f>
        <v>37</v>
      </c>
      <c r="G81" s="32">
        <f t="shared" si="16"/>
        <v>194</v>
      </c>
      <c r="H81" s="32">
        <f t="shared" si="16"/>
        <v>1243</v>
      </c>
      <c r="I81" s="32"/>
      <c r="J81" s="32">
        <v>150.82</v>
      </c>
      <c r="L81" s="106" t="s">
        <v>56</v>
      </c>
      <c r="M81" s="106"/>
      <c r="N81" s="106"/>
      <c r="O81" s="33">
        <f>O80+O72</f>
        <v>1358</v>
      </c>
      <c r="P81" s="33">
        <f t="shared" ref="P81:S81" si="17">P80+P72</f>
        <v>51</v>
      </c>
      <c r="Q81" s="33">
        <f t="shared" si="17"/>
        <v>41</v>
      </c>
      <c r="R81" s="33">
        <f t="shared" si="17"/>
        <v>225</v>
      </c>
      <c r="S81" s="33">
        <f t="shared" si="17"/>
        <v>1427</v>
      </c>
      <c r="T81" s="32"/>
      <c r="U81" s="32">
        <v>168.04</v>
      </c>
    </row>
    <row r="82" spans="1:32" ht="10.9" customHeight="1" x14ac:dyDescent="0.2">
      <c r="E82" s="145"/>
      <c r="F82" s="145"/>
      <c r="G82" s="145"/>
      <c r="H82" s="145"/>
      <c r="I82" s="145"/>
      <c r="J82" s="145"/>
      <c r="L82" s="1"/>
      <c r="M82" s="1"/>
      <c r="N82" s="1"/>
      <c r="O82" s="13"/>
      <c r="P82" s="145"/>
      <c r="Q82" s="145"/>
      <c r="R82" s="145"/>
      <c r="S82" s="145"/>
      <c r="T82" s="145"/>
      <c r="U82" s="145"/>
      <c r="W82"/>
      <c r="X82"/>
      <c r="Y82"/>
      <c r="Z82"/>
      <c r="AA82"/>
      <c r="AB82"/>
      <c r="AC82"/>
      <c r="AD82"/>
      <c r="AE82"/>
      <c r="AF82"/>
    </row>
    <row r="83" spans="1:32" ht="10.9" customHeight="1" x14ac:dyDescent="0.2">
      <c r="A83" s="3"/>
      <c r="H83" s="3"/>
      <c r="L83" s="3"/>
      <c r="M83" s="1"/>
      <c r="N83" s="1"/>
      <c r="O83" s="13"/>
      <c r="P83" s="1"/>
      <c r="Q83" s="1"/>
      <c r="R83" s="1"/>
      <c r="S83" s="3"/>
      <c r="T83" s="1"/>
      <c r="U83" s="1"/>
      <c r="W83"/>
      <c r="X83"/>
      <c r="Y83"/>
      <c r="Z83"/>
      <c r="AA83"/>
      <c r="AB83"/>
      <c r="AC83"/>
      <c r="AD83"/>
      <c r="AE83"/>
      <c r="AF83"/>
    </row>
    <row r="84" spans="1:32" ht="10.9" customHeight="1" x14ac:dyDescent="0.2">
      <c r="A84" s="107"/>
      <c r="B84" s="107"/>
      <c r="C84" s="107"/>
      <c r="H84" s="3"/>
      <c r="L84" s="107"/>
      <c r="M84" s="107"/>
      <c r="N84" s="107"/>
      <c r="O84" s="13"/>
      <c r="P84" s="1"/>
      <c r="Q84" s="1"/>
      <c r="R84" s="1"/>
      <c r="S84" s="3"/>
      <c r="T84" s="1"/>
      <c r="U84" s="1"/>
      <c r="W84"/>
      <c r="X84"/>
      <c r="Y84"/>
      <c r="Z84"/>
      <c r="AA84"/>
      <c r="AB84"/>
      <c r="AC84"/>
      <c r="AD84"/>
      <c r="AE84"/>
      <c r="AF84"/>
    </row>
    <row r="85" spans="1:32" ht="13.15" customHeight="1" x14ac:dyDescent="0.2">
      <c r="A85" s="107"/>
      <c r="B85" s="107"/>
      <c r="C85" s="107"/>
      <c r="G85" s="108"/>
      <c r="H85" s="108"/>
      <c r="I85" s="108"/>
      <c r="J85" s="108"/>
      <c r="L85" s="107"/>
      <c r="M85" s="107"/>
      <c r="N85" s="107"/>
      <c r="O85" s="13"/>
      <c r="P85" s="1"/>
      <c r="Q85" s="1"/>
      <c r="R85" s="108"/>
      <c r="S85" s="108"/>
      <c r="T85" s="108"/>
      <c r="U85" s="108"/>
      <c r="W85"/>
      <c r="X85"/>
      <c r="Y85"/>
      <c r="Z85"/>
      <c r="AA85"/>
      <c r="AB85"/>
      <c r="AC85"/>
      <c r="AD85"/>
      <c r="AE85"/>
      <c r="AF85"/>
    </row>
    <row r="86" spans="1:32" ht="13.15" customHeight="1" x14ac:dyDescent="0.2">
      <c r="A86" s="3"/>
      <c r="B86" s="3"/>
      <c r="C86" s="3"/>
      <c r="H86" s="3"/>
      <c r="L86" s="3"/>
      <c r="M86" s="3"/>
      <c r="N86" s="3"/>
      <c r="O86" s="13"/>
      <c r="P86" s="1"/>
      <c r="Q86" s="1"/>
      <c r="R86" s="1"/>
      <c r="S86" s="3"/>
      <c r="T86" s="1"/>
      <c r="U86" s="1"/>
      <c r="W86"/>
      <c r="X86"/>
      <c r="Y86"/>
      <c r="Z86"/>
      <c r="AA86"/>
      <c r="AB86"/>
      <c r="AC86"/>
      <c r="AD86"/>
      <c r="AE86"/>
      <c r="AF86"/>
    </row>
    <row r="87" spans="1:32" s="65" customFormat="1" ht="33.6" customHeight="1" x14ac:dyDescent="0.2">
      <c r="A87" s="178" t="s">
        <v>206</v>
      </c>
      <c r="B87" s="178"/>
      <c r="C87" s="178"/>
      <c r="D87" s="178"/>
      <c r="E87" s="178"/>
      <c r="F87" s="178"/>
      <c r="G87" s="178"/>
      <c r="H87" s="178"/>
      <c r="I87" s="178"/>
      <c r="J87" s="178"/>
      <c r="K87" s="178"/>
      <c r="L87" s="178"/>
      <c r="M87" s="178"/>
      <c r="N87" s="178"/>
      <c r="O87" s="178"/>
      <c r="P87" s="178"/>
      <c r="Q87" s="178"/>
      <c r="R87" s="178"/>
      <c r="S87" s="178"/>
      <c r="T87" s="178"/>
      <c r="U87" s="178"/>
    </row>
    <row r="88" spans="1:32" ht="10.9" customHeight="1" x14ac:dyDescent="0.2">
      <c r="A88" s="91" t="s">
        <v>187</v>
      </c>
      <c r="B88" s="91"/>
      <c r="C88" s="91"/>
      <c r="D88" s="69" t="s">
        <v>0</v>
      </c>
      <c r="E88" s="57" t="s">
        <v>193</v>
      </c>
      <c r="F88" s="56"/>
      <c r="G88" s="92" t="s">
        <v>2</v>
      </c>
      <c r="H88" s="93"/>
      <c r="I88" s="55" t="s">
        <v>183</v>
      </c>
      <c r="J88" s="56"/>
      <c r="L88" s="91" t="s">
        <v>200</v>
      </c>
      <c r="M88" s="91"/>
      <c r="N88" s="91"/>
      <c r="O88" s="69" t="s">
        <v>0</v>
      </c>
      <c r="P88" s="57" t="s">
        <v>193</v>
      </c>
      <c r="Q88" s="56"/>
      <c r="R88" s="92" t="s">
        <v>2</v>
      </c>
      <c r="S88" s="93"/>
      <c r="T88" s="55" t="s">
        <v>183</v>
      </c>
      <c r="U88" s="56"/>
      <c r="W88"/>
      <c r="X88"/>
      <c r="Y88"/>
      <c r="Z88"/>
      <c r="AA88"/>
      <c r="AB88"/>
      <c r="AC88"/>
      <c r="AD88"/>
      <c r="AE88"/>
      <c r="AF88"/>
    </row>
    <row r="89" spans="1:32" ht="30" customHeight="1" x14ac:dyDescent="0.2">
      <c r="A89" s="91"/>
      <c r="B89" s="91"/>
      <c r="C89" s="91"/>
      <c r="D89" s="69" t="s">
        <v>3</v>
      </c>
      <c r="E89" s="89" t="s">
        <v>202</v>
      </c>
      <c r="F89" s="156" t="s">
        <v>182</v>
      </c>
      <c r="G89" s="118"/>
      <c r="H89" s="118"/>
      <c r="I89" s="118"/>
      <c r="J89" s="157"/>
      <c r="L89" s="91"/>
      <c r="M89" s="91"/>
      <c r="N89" s="91"/>
      <c r="O89" s="69" t="s">
        <v>3</v>
      </c>
      <c r="P89" s="89" t="s">
        <v>202</v>
      </c>
      <c r="Q89" s="128" t="s">
        <v>195</v>
      </c>
      <c r="R89" s="129"/>
      <c r="S89" s="129"/>
      <c r="T89" s="129"/>
      <c r="U89" s="130"/>
      <c r="W89"/>
      <c r="X89"/>
      <c r="Y89"/>
      <c r="Z89"/>
      <c r="AA89"/>
      <c r="AB89"/>
      <c r="AC89"/>
      <c r="AD89"/>
      <c r="AE89"/>
      <c r="AF89"/>
    </row>
    <row r="90" spans="1:32" s="15" customFormat="1" ht="21.2" customHeight="1" x14ac:dyDescent="0.2">
      <c r="A90" s="141" t="s">
        <v>5</v>
      </c>
      <c r="B90" s="141" t="s">
        <v>6</v>
      </c>
      <c r="C90" s="141"/>
      <c r="D90" s="141" t="s">
        <v>7</v>
      </c>
      <c r="E90" s="139" t="s">
        <v>8</v>
      </c>
      <c r="F90" s="144"/>
      <c r="G90" s="144"/>
      <c r="H90" s="138" t="s">
        <v>9</v>
      </c>
      <c r="I90" s="138" t="s">
        <v>10</v>
      </c>
      <c r="J90" s="138" t="s">
        <v>184</v>
      </c>
      <c r="L90" s="141" t="s">
        <v>5</v>
      </c>
      <c r="M90" s="141" t="s">
        <v>6</v>
      </c>
      <c r="N90" s="141"/>
      <c r="O90" s="141" t="s">
        <v>7</v>
      </c>
      <c r="P90" s="139" t="s">
        <v>8</v>
      </c>
      <c r="Q90" s="144"/>
      <c r="R90" s="144"/>
      <c r="S90" s="138" t="s">
        <v>9</v>
      </c>
      <c r="T90" s="138" t="s">
        <v>10</v>
      </c>
      <c r="U90" s="138" t="s">
        <v>184</v>
      </c>
    </row>
    <row r="91" spans="1:32" s="15" customFormat="1" ht="21.2" customHeight="1" x14ac:dyDescent="0.2">
      <c r="A91" s="139"/>
      <c r="B91" s="142"/>
      <c r="C91" s="143"/>
      <c r="D91" s="139"/>
      <c r="E91" s="17" t="s">
        <v>11</v>
      </c>
      <c r="F91" s="17" t="s">
        <v>12</v>
      </c>
      <c r="G91" s="17" t="s">
        <v>13</v>
      </c>
      <c r="H91" s="139"/>
      <c r="I91" s="139"/>
      <c r="J91" s="139"/>
      <c r="L91" s="139"/>
      <c r="M91" s="142"/>
      <c r="N91" s="143"/>
      <c r="O91" s="139"/>
      <c r="P91" s="17" t="s">
        <v>11</v>
      </c>
      <c r="Q91" s="17" t="s">
        <v>12</v>
      </c>
      <c r="R91" s="17" t="s">
        <v>13</v>
      </c>
      <c r="S91" s="139"/>
      <c r="T91" s="139"/>
      <c r="U91" s="139"/>
    </row>
    <row r="92" spans="1:32" s="16" customFormat="1" ht="21.2" customHeight="1" x14ac:dyDescent="0.2">
      <c r="A92" s="18" t="s">
        <v>14</v>
      </c>
      <c r="B92" s="127"/>
      <c r="C92" s="127"/>
      <c r="D92" s="19"/>
      <c r="E92" s="20"/>
      <c r="F92" s="20"/>
      <c r="G92" s="20"/>
      <c r="H92" s="20"/>
      <c r="I92" s="21"/>
      <c r="J92" s="21"/>
      <c r="L92" s="18" t="s">
        <v>14</v>
      </c>
      <c r="M92" s="127"/>
      <c r="N92" s="127"/>
      <c r="O92" s="19"/>
      <c r="P92" s="20"/>
      <c r="Q92" s="20"/>
      <c r="R92" s="20"/>
      <c r="S92" s="20"/>
      <c r="T92" s="21"/>
      <c r="U92" s="21"/>
    </row>
    <row r="93" spans="1:32" s="16" customFormat="1" ht="28.15" customHeight="1" x14ac:dyDescent="0.2">
      <c r="A93" s="39"/>
      <c r="B93" s="113" t="s">
        <v>162</v>
      </c>
      <c r="C93" s="113"/>
      <c r="D93" s="40" t="s">
        <v>101</v>
      </c>
      <c r="E93" s="64" t="s">
        <v>4</v>
      </c>
      <c r="F93" s="64" t="s">
        <v>17</v>
      </c>
      <c r="G93" s="64" t="s">
        <v>26</v>
      </c>
      <c r="H93" s="64" t="s">
        <v>40</v>
      </c>
      <c r="I93" s="64" t="s">
        <v>97</v>
      </c>
      <c r="J93" s="41"/>
      <c r="L93" s="39"/>
      <c r="M93" s="113" t="s">
        <v>162</v>
      </c>
      <c r="N93" s="113"/>
      <c r="O93" s="40" t="s">
        <v>101</v>
      </c>
      <c r="P93" s="64" t="s">
        <v>4</v>
      </c>
      <c r="Q93" s="64" t="s">
        <v>17</v>
      </c>
      <c r="R93" s="64" t="s">
        <v>26</v>
      </c>
      <c r="S93" s="64" t="s">
        <v>40</v>
      </c>
      <c r="T93" s="64" t="s">
        <v>97</v>
      </c>
      <c r="U93" s="64"/>
    </row>
    <row r="94" spans="1:32" s="16" customFormat="1" ht="27" customHeight="1" x14ac:dyDescent="0.2">
      <c r="A94" s="39"/>
      <c r="B94" s="113" t="s">
        <v>145</v>
      </c>
      <c r="C94" s="113"/>
      <c r="D94" s="40" t="s">
        <v>42</v>
      </c>
      <c r="E94" s="64" t="s">
        <v>22</v>
      </c>
      <c r="F94" s="64" t="s">
        <v>17</v>
      </c>
      <c r="G94" s="64" t="s">
        <v>43</v>
      </c>
      <c r="H94" s="64" t="s">
        <v>44</v>
      </c>
      <c r="I94" s="64" t="s">
        <v>45</v>
      </c>
      <c r="J94" s="41"/>
      <c r="L94" s="39"/>
      <c r="M94" s="113" t="s">
        <v>145</v>
      </c>
      <c r="N94" s="113"/>
      <c r="O94" s="40" t="s">
        <v>138</v>
      </c>
      <c r="P94" s="64">
        <v>10</v>
      </c>
      <c r="Q94" s="64">
        <v>7</v>
      </c>
      <c r="R94" s="64">
        <v>45</v>
      </c>
      <c r="S94" s="64">
        <v>288</v>
      </c>
      <c r="T94" s="64">
        <v>65.02</v>
      </c>
      <c r="U94" s="64"/>
    </row>
    <row r="95" spans="1:32" s="16" customFormat="1" ht="21.2" customHeight="1" x14ac:dyDescent="0.2">
      <c r="A95" s="39"/>
      <c r="B95" s="113" t="s">
        <v>163</v>
      </c>
      <c r="C95" s="113"/>
      <c r="D95" s="40" t="s">
        <v>46</v>
      </c>
      <c r="E95" s="64" t="s">
        <v>37</v>
      </c>
      <c r="F95" s="64" t="s">
        <v>22</v>
      </c>
      <c r="G95" s="64" t="s">
        <v>26</v>
      </c>
      <c r="H95" s="64" t="s">
        <v>28</v>
      </c>
      <c r="I95" s="64" t="s">
        <v>102</v>
      </c>
      <c r="J95" s="41"/>
      <c r="L95" s="39"/>
      <c r="M95" s="113" t="s">
        <v>163</v>
      </c>
      <c r="N95" s="113"/>
      <c r="O95" s="40" t="s">
        <v>46</v>
      </c>
      <c r="P95" s="64" t="s">
        <v>37</v>
      </c>
      <c r="Q95" s="64" t="s">
        <v>22</v>
      </c>
      <c r="R95" s="64" t="s">
        <v>26</v>
      </c>
      <c r="S95" s="64" t="s">
        <v>28</v>
      </c>
      <c r="T95" s="64" t="s">
        <v>102</v>
      </c>
      <c r="U95" s="64"/>
    </row>
    <row r="96" spans="1:32" s="16" customFormat="1" ht="21.2" customHeight="1" x14ac:dyDescent="0.2">
      <c r="A96" s="39"/>
      <c r="B96" s="113" t="s">
        <v>164</v>
      </c>
      <c r="C96" s="113"/>
      <c r="D96" s="40" t="s">
        <v>103</v>
      </c>
      <c r="E96" s="64"/>
      <c r="F96" s="64"/>
      <c r="G96" s="64" t="s">
        <v>104</v>
      </c>
      <c r="H96" s="64" t="s">
        <v>43</v>
      </c>
      <c r="I96" s="64" t="s">
        <v>105</v>
      </c>
      <c r="J96" s="41"/>
      <c r="L96" s="39"/>
      <c r="M96" s="113" t="s">
        <v>164</v>
      </c>
      <c r="N96" s="113"/>
      <c r="O96" s="40" t="s">
        <v>103</v>
      </c>
      <c r="P96" s="64"/>
      <c r="Q96" s="64"/>
      <c r="R96" s="64" t="s">
        <v>104</v>
      </c>
      <c r="S96" s="64" t="s">
        <v>43</v>
      </c>
      <c r="T96" s="64" t="s">
        <v>105</v>
      </c>
      <c r="U96" s="64"/>
    </row>
    <row r="97" spans="1:43" s="16" customFormat="1" ht="21.2" customHeight="1" x14ac:dyDescent="0.2">
      <c r="A97" s="39"/>
      <c r="B97" s="113" t="s">
        <v>148</v>
      </c>
      <c r="C97" s="113"/>
      <c r="D97" s="40" t="s">
        <v>25</v>
      </c>
      <c r="E97" s="64" t="s">
        <v>26</v>
      </c>
      <c r="F97" s="64" t="s">
        <v>4</v>
      </c>
      <c r="G97" s="64" t="s">
        <v>27</v>
      </c>
      <c r="H97" s="64" t="s">
        <v>28</v>
      </c>
      <c r="I97" s="64" t="s">
        <v>53</v>
      </c>
      <c r="J97" s="41"/>
      <c r="L97" s="39"/>
      <c r="M97" s="113" t="s">
        <v>148</v>
      </c>
      <c r="N97" s="113"/>
      <c r="O97" s="40" t="s">
        <v>25</v>
      </c>
      <c r="P97" s="64" t="s">
        <v>26</v>
      </c>
      <c r="Q97" s="64" t="s">
        <v>4</v>
      </c>
      <c r="R97" s="64" t="s">
        <v>27</v>
      </c>
      <c r="S97" s="64" t="s">
        <v>28</v>
      </c>
      <c r="T97" s="64" t="s">
        <v>53</v>
      </c>
      <c r="U97" s="64"/>
    </row>
    <row r="98" spans="1:43" s="16" customFormat="1" ht="21.2" customHeight="1" x14ac:dyDescent="0.2">
      <c r="A98" s="163" t="s">
        <v>35</v>
      </c>
      <c r="B98" s="163"/>
      <c r="C98" s="163"/>
      <c r="D98" s="76">
        <f>D97+205+70+154+D93</f>
        <v>539</v>
      </c>
      <c r="E98" s="77">
        <f>E97+E96+E95+E94+E93</f>
        <v>21</v>
      </c>
      <c r="F98" s="77">
        <f t="shared" ref="F98:H98" si="18">F97+F96+F95+F94+F93</f>
        <v>22</v>
      </c>
      <c r="G98" s="77">
        <f t="shared" si="18"/>
        <v>82</v>
      </c>
      <c r="H98" s="77">
        <f t="shared" si="18"/>
        <v>623</v>
      </c>
      <c r="I98" s="77"/>
      <c r="J98" s="78">
        <v>71.09</v>
      </c>
      <c r="L98" s="114" t="s">
        <v>35</v>
      </c>
      <c r="M98" s="114"/>
      <c r="N98" s="114"/>
      <c r="O98" s="42">
        <f>O97+205+70+185+60</f>
        <v>570</v>
      </c>
      <c r="P98" s="64">
        <f>P97+P96+P95+P94+P93</f>
        <v>22</v>
      </c>
      <c r="Q98" s="64">
        <f t="shared" ref="Q98:S98" si="19">Q97+Q96+Q95+Q94+Q93</f>
        <v>23</v>
      </c>
      <c r="R98" s="64">
        <f t="shared" si="19"/>
        <v>88</v>
      </c>
      <c r="S98" s="64">
        <f t="shared" si="19"/>
        <v>646</v>
      </c>
      <c r="T98" s="64"/>
      <c r="U98" s="64">
        <v>78.02</v>
      </c>
    </row>
    <row r="99" spans="1:43" s="16" customFormat="1" ht="44.45" customHeight="1" x14ac:dyDescent="0.2">
      <c r="A99" s="164"/>
      <c r="B99" s="165"/>
      <c r="C99" s="166"/>
      <c r="D99" s="179"/>
      <c r="E99" s="180"/>
      <c r="F99" s="180"/>
      <c r="G99" s="180"/>
      <c r="H99" s="180"/>
      <c r="I99" s="180"/>
      <c r="J99" s="181"/>
      <c r="L99" s="135"/>
      <c r="M99" s="136"/>
      <c r="N99" s="137"/>
      <c r="O99" s="124"/>
      <c r="P99" s="125"/>
      <c r="Q99" s="125"/>
      <c r="R99" s="125"/>
      <c r="S99" s="125"/>
      <c r="T99" s="126"/>
      <c r="U99" s="79"/>
    </row>
    <row r="100" spans="1:43" s="16" customFormat="1" ht="21.2" customHeight="1" x14ac:dyDescent="0.2">
      <c r="A100" s="75" t="s">
        <v>38</v>
      </c>
      <c r="B100" s="101"/>
      <c r="C100" s="102"/>
      <c r="D100" s="102"/>
      <c r="E100" s="102"/>
      <c r="F100" s="102"/>
      <c r="G100" s="102"/>
      <c r="H100" s="102"/>
      <c r="I100" s="102"/>
      <c r="J100" s="103"/>
      <c r="L100" s="34" t="s">
        <v>38</v>
      </c>
      <c r="M100" s="115"/>
      <c r="N100" s="115"/>
      <c r="O100" s="35"/>
      <c r="P100" s="35"/>
      <c r="Q100" s="35"/>
      <c r="R100" s="35"/>
      <c r="S100" s="35"/>
      <c r="T100" s="74"/>
      <c r="U100" s="74"/>
    </row>
    <row r="101" spans="1:43" s="16" customFormat="1" ht="34.9" customHeight="1" x14ac:dyDescent="0.2">
      <c r="A101" s="39"/>
      <c r="B101" s="113" t="s">
        <v>165</v>
      </c>
      <c r="C101" s="113"/>
      <c r="D101" s="40" t="s">
        <v>21</v>
      </c>
      <c r="E101" s="64" t="s">
        <v>26</v>
      </c>
      <c r="F101" s="64" t="s">
        <v>37</v>
      </c>
      <c r="G101" s="64" t="s">
        <v>107</v>
      </c>
      <c r="H101" s="64" t="s">
        <v>108</v>
      </c>
      <c r="I101" s="64" t="s">
        <v>109</v>
      </c>
      <c r="J101" s="41"/>
      <c r="L101" s="39"/>
      <c r="M101" s="113" t="s">
        <v>165</v>
      </c>
      <c r="N101" s="113"/>
      <c r="O101" s="40">
        <v>250</v>
      </c>
      <c r="P101" s="64">
        <v>5</v>
      </c>
      <c r="Q101" s="64">
        <v>9</v>
      </c>
      <c r="R101" s="64">
        <v>20</v>
      </c>
      <c r="S101" s="64">
        <v>120</v>
      </c>
      <c r="T101" s="64">
        <v>31.18</v>
      </c>
      <c r="U101" s="64"/>
    </row>
    <row r="102" spans="1:43" s="16" customFormat="1" ht="25.9" customHeight="1" x14ac:dyDescent="0.2">
      <c r="A102" s="39"/>
      <c r="B102" s="113" t="s">
        <v>156</v>
      </c>
      <c r="C102" s="113"/>
      <c r="D102" s="40" t="s">
        <v>42</v>
      </c>
      <c r="E102" s="64" t="s">
        <v>17</v>
      </c>
      <c r="F102" s="64" t="s">
        <v>26</v>
      </c>
      <c r="G102" s="64" t="s">
        <v>18</v>
      </c>
      <c r="H102" s="64" t="s">
        <v>77</v>
      </c>
      <c r="I102" s="64" t="s">
        <v>78</v>
      </c>
      <c r="J102" s="41"/>
      <c r="L102" s="39"/>
      <c r="M102" s="113" t="s">
        <v>156</v>
      </c>
      <c r="N102" s="113"/>
      <c r="O102" s="40" t="s">
        <v>138</v>
      </c>
      <c r="P102" s="64">
        <v>7</v>
      </c>
      <c r="Q102" s="64">
        <v>4</v>
      </c>
      <c r="R102" s="64">
        <v>44</v>
      </c>
      <c r="S102" s="64">
        <v>246</v>
      </c>
      <c r="T102" s="64">
        <v>77.02</v>
      </c>
      <c r="U102" s="64"/>
    </row>
    <row r="103" spans="1:43" s="16" customFormat="1" ht="21.2" customHeight="1" x14ac:dyDescent="0.2">
      <c r="A103" s="39"/>
      <c r="B103" s="113" t="s">
        <v>166</v>
      </c>
      <c r="C103" s="113"/>
      <c r="D103" s="40">
        <v>60</v>
      </c>
      <c r="E103" s="64" t="s">
        <v>17</v>
      </c>
      <c r="F103" s="64" t="s">
        <v>34</v>
      </c>
      <c r="G103" s="64" t="s">
        <v>68</v>
      </c>
      <c r="H103" s="64" t="s">
        <v>99</v>
      </c>
      <c r="I103" s="64" t="s">
        <v>110</v>
      </c>
      <c r="J103" s="41"/>
      <c r="L103" s="39"/>
      <c r="M103" s="113" t="s">
        <v>166</v>
      </c>
      <c r="N103" s="113"/>
      <c r="O103" s="40">
        <v>60</v>
      </c>
      <c r="P103" s="64" t="s">
        <v>17</v>
      </c>
      <c r="Q103" s="64" t="s">
        <v>34</v>
      </c>
      <c r="R103" s="64" t="s">
        <v>68</v>
      </c>
      <c r="S103" s="64" t="s">
        <v>99</v>
      </c>
      <c r="T103" s="64" t="s">
        <v>110</v>
      </c>
      <c r="U103" s="64"/>
    </row>
    <row r="104" spans="1:43" s="16" customFormat="1" ht="21.2" customHeight="1" x14ac:dyDescent="0.2">
      <c r="A104" s="39"/>
      <c r="B104" s="113" t="s">
        <v>155</v>
      </c>
      <c r="C104" s="113"/>
      <c r="D104" s="40" t="s">
        <v>23</v>
      </c>
      <c r="E104" s="64" t="s">
        <v>4</v>
      </c>
      <c r="F104" s="64" t="s">
        <v>48</v>
      </c>
      <c r="G104" s="64" t="s">
        <v>48</v>
      </c>
      <c r="H104" s="64" t="s">
        <v>111</v>
      </c>
      <c r="I104" s="64" t="s">
        <v>112</v>
      </c>
      <c r="J104" s="41"/>
      <c r="L104" s="39"/>
      <c r="M104" s="113" t="s">
        <v>155</v>
      </c>
      <c r="N104" s="113"/>
      <c r="O104" s="40" t="s">
        <v>23</v>
      </c>
      <c r="P104" s="64" t="s">
        <v>4</v>
      </c>
      <c r="Q104" s="64" t="s">
        <v>48</v>
      </c>
      <c r="R104" s="64" t="s">
        <v>48</v>
      </c>
      <c r="S104" s="64" t="s">
        <v>111</v>
      </c>
      <c r="T104" s="64" t="s">
        <v>112</v>
      </c>
      <c r="U104" s="64"/>
    </row>
    <row r="105" spans="1:43" s="16" customFormat="1" ht="21.2" customHeight="1" x14ac:dyDescent="0.2">
      <c r="A105" s="39"/>
      <c r="B105" s="113" t="s">
        <v>167</v>
      </c>
      <c r="C105" s="113"/>
      <c r="D105" s="40" t="s">
        <v>21</v>
      </c>
      <c r="E105" s="64"/>
      <c r="F105" s="64"/>
      <c r="G105" s="64" t="s">
        <v>22</v>
      </c>
      <c r="H105" s="64" t="s">
        <v>23</v>
      </c>
      <c r="I105" s="64" t="s">
        <v>24</v>
      </c>
      <c r="J105" s="41"/>
      <c r="L105" s="39"/>
      <c r="M105" s="113" t="s">
        <v>167</v>
      </c>
      <c r="N105" s="113"/>
      <c r="O105" s="40" t="s">
        <v>21</v>
      </c>
      <c r="P105" s="64"/>
      <c r="Q105" s="64"/>
      <c r="R105" s="64" t="s">
        <v>22</v>
      </c>
      <c r="S105" s="64" t="s">
        <v>23</v>
      </c>
      <c r="T105" s="64" t="s">
        <v>24</v>
      </c>
      <c r="U105" s="64"/>
    </row>
    <row r="106" spans="1:43" s="16" customFormat="1" ht="21.2" customHeight="1" x14ac:dyDescent="0.2">
      <c r="A106" s="39"/>
      <c r="B106" s="113" t="s">
        <v>148</v>
      </c>
      <c r="C106" s="113"/>
      <c r="D106" s="40" t="s">
        <v>25</v>
      </c>
      <c r="E106" s="64" t="s">
        <v>26</v>
      </c>
      <c r="F106" s="64" t="s">
        <v>4</v>
      </c>
      <c r="G106" s="64" t="s">
        <v>27</v>
      </c>
      <c r="H106" s="64" t="s">
        <v>28</v>
      </c>
      <c r="I106" s="64" t="s">
        <v>53</v>
      </c>
      <c r="J106" s="41"/>
      <c r="L106" s="39"/>
      <c r="M106" s="140" t="s">
        <v>148</v>
      </c>
      <c r="N106" s="140"/>
      <c r="O106" s="40">
        <v>70</v>
      </c>
      <c r="P106" s="64">
        <v>6</v>
      </c>
      <c r="Q106" s="64">
        <v>1</v>
      </c>
      <c r="R106" s="64">
        <v>34</v>
      </c>
      <c r="S106" s="64">
        <v>172</v>
      </c>
      <c r="T106" s="64">
        <v>208</v>
      </c>
      <c r="U106" s="64"/>
    </row>
    <row r="107" spans="1:43" s="16" customFormat="1" ht="21.2" customHeight="1" x14ac:dyDescent="0.2">
      <c r="A107" s="114" t="s">
        <v>54</v>
      </c>
      <c r="B107" s="114"/>
      <c r="C107" s="114"/>
      <c r="D107" s="42">
        <f>D106+D105+D104+D103+154+D101</f>
        <v>704</v>
      </c>
      <c r="E107" s="64">
        <f>E106+E105+E104+E103+E102+E101</f>
        <v>21</v>
      </c>
      <c r="F107" s="64">
        <f t="shared" ref="F107:H107" si="20">F106+F105+F104+F103+F102+F101</f>
        <v>25</v>
      </c>
      <c r="G107" s="64">
        <f t="shared" si="20"/>
        <v>101</v>
      </c>
      <c r="H107" s="64">
        <f t="shared" si="20"/>
        <v>681</v>
      </c>
      <c r="I107" s="64"/>
      <c r="J107" s="41">
        <v>79.73</v>
      </c>
      <c r="L107" s="114" t="s">
        <v>54</v>
      </c>
      <c r="M107" s="114"/>
      <c r="N107" s="114"/>
      <c r="O107" s="42">
        <f>O106+O105+O104+O103+O101+185</f>
        <v>805</v>
      </c>
      <c r="P107" s="64">
        <f>P106+P105+P104+P103+P102+P101</f>
        <v>25</v>
      </c>
      <c r="Q107" s="64">
        <f t="shared" ref="Q107:S107" si="21">Q106+Q105+Q104+Q103+Q102+Q101</f>
        <v>27</v>
      </c>
      <c r="R107" s="64">
        <f t="shared" si="21"/>
        <v>122</v>
      </c>
      <c r="S107" s="64">
        <f t="shared" si="21"/>
        <v>801</v>
      </c>
      <c r="T107" s="64"/>
      <c r="U107" s="64">
        <v>90.02</v>
      </c>
    </row>
    <row r="108" spans="1:43" s="15" customFormat="1" ht="21.2" customHeight="1" x14ac:dyDescent="0.2">
      <c r="A108" s="114" t="s">
        <v>56</v>
      </c>
      <c r="B108" s="114"/>
      <c r="C108" s="114"/>
      <c r="D108" s="42">
        <f>D107+D98</f>
        <v>1243</v>
      </c>
      <c r="E108" s="64">
        <f>E107+E98</f>
        <v>42</v>
      </c>
      <c r="F108" s="64">
        <f t="shared" ref="F108:H108" si="22">F107+F98</f>
        <v>47</v>
      </c>
      <c r="G108" s="64">
        <f t="shared" si="22"/>
        <v>183</v>
      </c>
      <c r="H108" s="64">
        <f t="shared" si="22"/>
        <v>1304</v>
      </c>
      <c r="I108" s="64"/>
      <c r="J108" s="41">
        <v>150.82</v>
      </c>
      <c r="L108" s="114" t="s">
        <v>56</v>
      </c>
      <c r="M108" s="114"/>
      <c r="N108" s="114"/>
      <c r="O108" s="42">
        <f>O107+O98</f>
        <v>1375</v>
      </c>
      <c r="P108" s="42">
        <f t="shared" ref="P108:S108" si="23">P107+P98</f>
        <v>47</v>
      </c>
      <c r="Q108" s="42">
        <f t="shared" si="23"/>
        <v>50</v>
      </c>
      <c r="R108" s="42">
        <f t="shared" si="23"/>
        <v>210</v>
      </c>
      <c r="S108" s="42">
        <f t="shared" si="23"/>
        <v>1447</v>
      </c>
      <c r="T108" s="64"/>
      <c r="U108" s="64">
        <v>168.04</v>
      </c>
    </row>
    <row r="109" spans="1:43" ht="10.9" customHeight="1" x14ac:dyDescent="0.2">
      <c r="E109" s="90"/>
      <c r="F109" s="90"/>
      <c r="G109" s="90"/>
      <c r="H109" s="90"/>
      <c r="I109" s="90"/>
      <c r="J109" s="90"/>
      <c r="L109" s="1"/>
      <c r="M109" s="1"/>
      <c r="N109" s="1"/>
      <c r="O109" s="13"/>
      <c r="P109" s="90"/>
      <c r="Q109" s="90"/>
      <c r="R109" s="90"/>
      <c r="S109" s="90"/>
      <c r="T109" s="90"/>
      <c r="U109" s="90"/>
      <c r="AA109" s="90"/>
      <c r="AB109" s="90"/>
      <c r="AC109" s="90"/>
      <c r="AD109" s="90"/>
      <c r="AE109" s="90"/>
      <c r="AF109" s="90"/>
      <c r="AH109" s="1"/>
      <c r="AI109" s="1"/>
      <c r="AJ109" s="1"/>
      <c r="AK109" s="13"/>
      <c r="AL109" s="90"/>
      <c r="AM109" s="90"/>
      <c r="AN109" s="90"/>
      <c r="AO109" s="90"/>
      <c r="AP109" s="90"/>
      <c r="AQ109" s="90"/>
    </row>
    <row r="110" spans="1:43" ht="10.9" customHeight="1" x14ac:dyDescent="0.2">
      <c r="E110" s="90"/>
      <c r="F110" s="90"/>
      <c r="G110" s="90"/>
      <c r="H110" s="90"/>
      <c r="I110" s="90"/>
      <c r="J110" s="90"/>
      <c r="L110" s="1"/>
      <c r="M110" s="1"/>
      <c r="N110" s="1"/>
      <c r="O110" s="13"/>
      <c r="P110" s="90"/>
      <c r="Q110" s="90"/>
      <c r="R110" s="90"/>
      <c r="S110" s="90"/>
      <c r="T110" s="90"/>
      <c r="U110" s="90"/>
      <c r="AA110" s="90"/>
      <c r="AB110" s="90"/>
      <c r="AC110" s="90"/>
      <c r="AD110" s="90"/>
      <c r="AE110" s="90"/>
      <c r="AF110" s="90"/>
      <c r="AH110" s="1"/>
      <c r="AI110" s="1"/>
      <c r="AJ110" s="1"/>
      <c r="AK110" s="13"/>
      <c r="AL110" s="90"/>
      <c r="AM110" s="90"/>
      <c r="AN110" s="90"/>
      <c r="AO110" s="90"/>
      <c r="AP110" s="90"/>
      <c r="AQ110" s="90"/>
    </row>
    <row r="111" spans="1:43" ht="10.9" customHeight="1" x14ac:dyDescent="0.2">
      <c r="A111" s="3"/>
      <c r="H111" s="3"/>
      <c r="L111" s="3"/>
      <c r="M111" s="1"/>
      <c r="N111" s="1"/>
      <c r="O111" s="13"/>
      <c r="P111" s="1"/>
      <c r="Q111" s="1"/>
      <c r="R111" s="1"/>
      <c r="S111" s="3"/>
      <c r="T111" s="1"/>
      <c r="U111" s="1"/>
      <c r="W111" s="10"/>
      <c r="AD111" s="10"/>
      <c r="AH111" s="10"/>
      <c r="AI111" s="1"/>
      <c r="AJ111" s="1"/>
      <c r="AK111" s="13"/>
      <c r="AL111" s="1"/>
      <c r="AM111" s="1"/>
      <c r="AN111" s="1"/>
      <c r="AO111" s="10"/>
      <c r="AP111" s="1"/>
      <c r="AQ111" s="1"/>
    </row>
    <row r="112" spans="1:43" ht="10.9" customHeight="1" x14ac:dyDescent="0.2">
      <c r="A112" s="107"/>
      <c r="B112" s="107"/>
      <c r="C112" s="107"/>
      <c r="H112" s="3"/>
      <c r="L112" s="107"/>
      <c r="M112" s="107"/>
      <c r="N112" s="107"/>
      <c r="O112" s="13"/>
      <c r="P112" s="1"/>
      <c r="Q112" s="1"/>
      <c r="R112" s="1"/>
      <c r="S112" s="3"/>
      <c r="T112" s="1"/>
      <c r="U112" s="1"/>
      <c r="W112"/>
      <c r="X112"/>
      <c r="Y112"/>
      <c r="Z112"/>
      <c r="AA112"/>
      <c r="AB112"/>
      <c r="AC112"/>
      <c r="AD112"/>
      <c r="AE112"/>
      <c r="AF112"/>
    </row>
    <row r="113" spans="1:32" ht="13.15" customHeight="1" x14ac:dyDescent="0.2">
      <c r="A113" s="107"/>
      <c r="B113" s="107"/>
      <c r="C113" s="107"/>
      <c r="G113" s="108"/>
      <c r="H113" s="108"/>
      <c r="I113" s="108"/>
      <c r="J113" s="108"/>
      <c r="L113" s="107"/>
      <c r="M113" s="107"/>
      <c r="N113" s="107"/>
      <c r="O113" s="13"/>
      <c r="P113" s="1"/>
      <c r="Q113" s="1"/>
      <c r="R113" s="108"/>
      <c r="S113" s="108"/>
      <c r="T113" s="108"/>
      <c r="U113" s="108"/>
      <c r="W113"/>
      <c r="X113"/>
      <c r="Y113"/>
      <c r="Z113"/>
      <c r="AA113"/>
      <c r="AB113"/>
      <c r="AC113"/>
      <c r="AD113"/>
      <c r="AE113"/>
      <c r="AF113"/>
    </row>
    <row r="114" spans="1:32" ht="13.15" customHeight="1" x14ac:dyDescent="0.2">
      <c r="A114" s="3"/>
      <c r="B114" s="3"/>
      <c r="C114" s="3"/>
      <c r="H114" s="3"/>
      <c r="L114" s="3"/>
      <c r="M114" s="3"/>
      <c r="N114" s="3"/>
      <c r="O114" s="13"/>
      <c r="P114" s="1"/>
      <c r="Q114" s="1"/>
      <c r="R114" s="1"/>
      <c r="S114" s="3"/>
      <c r="T114" s="1"/>
      <c r="U114" s="1"/>
      <c r="W114"/>
      <c r="X114"/>
      <c r="Y114"/>
      <c r="Z114"/>
      <c r="AA114"/>
      <c r="AB114"/>
      <c r="AC114"/>
      <c r="AD114"/>
      <c r="AE114"/>
      <c r="AF114"/>
    </row>
    <row r="115" spans="1:32" s="65" customFormat="1" ht="27.6" customHeight="1" x14ac:dyDescent="0.2">
      <c r="A115" s="178" t="s">
        <v>207</v>
      </c>
      <c r="B115" s="178"/>
      <c r="C115" s="178"/>
      <c r="D115" s="178"/>
      <c r="E115" s="178"/>
      <c r="F115" s="178"/>
      <c r="G115" s="178"/>
      <c r="H115" s="178"/>
      <c r="I115" s="178"/>
      <c r="J115" s="178"/>
      <c r="K115" s="178"/>
      <c r="L115" s="178"/>
      <c r="M115" s="178"/>
      <c r="N115" s="178"/>
      <c r="O115" s="178"/>
      <c r="P115" s="178"/>
      <c r="Q115" s="178"/>
      <c r="R115" s="178"/>
      <c r="S115" s="178"/>
      <c r="T115" s="178"/>
      <c r="U115" s="178"/>
    </row>
    <row r="116" spans="1:32" ht="10.9" customHeight="1" x14ac:dyDescent="0.2">
      <c r="A116" s="91" t="s">
        <v>199</v>
      </c>
      <c r="B116" s="91"/>
      <c r="C116" s="91"/>
      <c r="D116" s="69" t="s">
        <v>0</v>
      </c>
      <c r="E116" s="55" t="s">
        <v>194</v>
      </c>
      <c r="F116" s="56"/>
      <c r="G116" s="92" t="s">
        <v>2</v>
      </c>
      <c r="H116" s="93"/>
      <c r="I116" s="55" t="s">
        <v>183</v>
      </c>
      <c r="J116" s="56"/>
      <c r="L116" s="91" t="s">
        <v>200</v>
      </c>
      <c r="M116" s="91"/>
      <c r="N116" s="91"/>
      <c r="O116" s="69" t="s">
        <v>0</v>
      </c>
      <c r="P116" s="55" t="s">
        <v>194</v>
      </c>
      <c r="Q116" s="56"/>
      <c r="R116" s="92" t="s">
        <v>2</v>
      </c>
      <c r="S116" s="93"/>
      <c r="T116" s="55" t="s">
        <v>183</v>
      </c>
      <c r="U116" s="56"/>
      <c r="W116"/>
      <c r="X116"/>
      <c r="Y116"/>
      <c r="Z116"/>
      <c r="AA116"/>
      <c r="AB116"/>
      <c r="AC116"/>
      <c r="AD116"/>
      <c r="AE116"/>
      <c r="AF116"/>
    </row>
    <row r="117" spans="1:32" ht="27.6" customHeight="1" x14ac:dyDescent="0.2">
      <c r="A117" s="91"/>
      <c r="B117" s="91"/>
      <c r="C117" s="91"/>
      <c r="D117" s="69" t="s">
        <v>3</v>
      </c>
      <c r="E117" s="88" t="s">
        <v>202</v>
      </c>
      <c r="F117" s="156" t="s">
        <v>182</v>
      </c>
      <c r="G117" s="118"/>
      <c r="H117" s="118"/>
      <c r="I117" s="118"/>
      <c r="J117" s="157"/>
      <c r="L117" s="91"/>
      <c r="M117" s="91"/>
      <c r="N117" s="91"/>
      <c r="O117" s="69" t="s">
        <v>3</v>
      </c>
      <c r="P117" s="88" t="s">
        <v>202</v>
      </c>
      <c r="Q117" s="128" t="s">
        <v>195</v>
      </c>
      <c r="R117" s="129"/>
      <c r="S117" s="129"/>
      <c r="T117" s="129"/>
      <c r="U117" s="130"/>
      <c r="W117"/>
      <c r="X117"/>
      <c r="Y117"/>
      <c r="Z117"/>
      <c r="AA117"/>
      <c r="AB117"/>
      <c r="AC117"/>
      <c r="AD117"/>
      <c r="AE117"/>
      <c r="AF117"/>
    </row>
    <row r="118" spans="1:32" s="1" customFormat="1" ht="19.899999999999999" customHeight="1" x14ac:dyDescent="0.2">
      <c r="A118" s="97" t="s">
        <v>5</v>
      </c>
      <c r="B118" s="97" t="s">
        <v>6</v>
      </c>
      <c r="C118" s="97"/>
      <c r="D118" s="97" t="s">
        <v>7</v>
      </c>
      <c r="E118" s="109" t="s">
        <v>8</v>
      </c>
      <c r="F118" s="109"/>
      <c r="G118" s="109"/>
      <c r="H118" s="112" t="s">
        <v>9</v>
      </c>
      <c r="I118" s="112" t="s">
        <v>10</v>
      </c>
      <c r="J118" s="138" t="s">
        <v>184</v>
      </c>
      <c r="L118" s="97" t="s">
        <v>5</v>
      </c>
      <c r="M118" s="97" t="s">
        <v>6</v>
      </c>
      <c r="N118" s="97"/>
      <c r="O118" s="97" t="s">
        <v>7</v>
      </c>
      <c r="P118" s="109" t="s">
        <v>8</v>
      </c>
      <c r="Q118" s="109"/>
      <c r="R118" s="109"/>
      <c r="S118" s="112" t="s">
        <v>9</v>
      </c>
      <c r="T118" s="112" t="s">
        <v>10</v>
      </c>
      <c r="U118" s="138" t="s">
        <v>184</v>
      </c>
    </row>
    <row r="119" spans="1:32" s="1" customFormat="1" ht="22.15" customHeight="1" x14ac:dyDescent="0.2">
      <c r="A119" s="98"/>
      <c r="B119" s="99"/>
      <c r="C119" s="100"/>
      <c r="D119" s="98"/>
      <c r="E119" s="4" t="s">
        <v>11</v>
      </c>
      <c r="F119" s="4" t="s">
        <v>12</v>
      </c>
      <c r="G119" s="4" t="s">
        <v>13</v>
      </c>
      <c r="H119" s="98"/>
      <c r="I119" s="98"/>
      <c r="J119" s="139"/>
      <c r="L119" s="98"/>
      <c r="M119" s="99"/>
      <c r="N119" s="100"/>
      <c r="O119" s="98"/>
      <c r="P119" s="4" t="s">
        <v>11</v>
      </c>
      <c r="Q119" s="4" t="s">
        <v>12</v>
      </c>
      <c r="R119" s="4" t="s">
        <v>13</v>
      </c>
      <c r="S119" s="98"/>
      <c r="T119" s="98"/>
      <c r="U119" s="139"/>
    </row>
    <row r="120" spans="1:32" ht="21.2" customHeight="1" x14ac:dyDescent="0.2">
      <c r="A120" s="5" t="s">
        <v>14</v>
      </c>
      <c r="B120" s="134"/>
      <c r="C120" s="134"/>
      <c r="D120" s="14"/>
      <c r="E120" s="6"/>
      <c r="F120" s="6"/>
      <c r="G120" s="6"/>
      <c r="H120" s="6"/>
      <c r="I120" s="7"/>
      <c r="J120" s="7"/>
      <c r="L120" s="5" t="s">
        <v>14</v>
      </c>
      <c r="M120" s="134"/>
      <c r="N120" s="134"/>
      <c r="O120" s="14"/>
      <c r="P120" s="6"/>
      <c r="Q120" s="6"/>
      <c r="R120" s="6"/>
      <c r="S120" s="6"/>
      <c r="T120" s="7"/>
      <c r="U120" s="7"/>
      <c r="W120"/>
      <c r="X120"/>
      <c r="Y120"/>
      <c r="Z120"/>
      <c r="AA120"/>
      <c r="AB120"/>
      <c r="AC120"/>
      <c r="AD120"/>
      <c r="AE120"/>
      <c r="AF120"/>
    </row>
    <row r="121" spans="1:32" s="38" customFormat="1" ht="28.15" customHeight="1" x14ac:dyDescent="0.2">
      <c r="A121" s="39"/>
      <c r="B121" s="113" t="s">
        <v>185</v>
      </c>
      <c r="C121" s="113"/>
      <c r="D121" s="40" t="s">
        <v>189</v>
      </c>
      <c r="E121" s="64" t="s">
        <v>17</v>
      </c>
      <c r="F121" s="64" t="s">
        <v>37</v>
      </c>
      <c r="G121" s="64" t="s">
        <v>55</v>
      </c>
      <c r="H121" s="64" t="s">
        <v>113</v>
      </c>
      <c r="I121" s="64" t="s">
        <v>40</v>
      </c>
      <c r="J121" s="41"/>
      <c r="L121" s="39"/>
      <c r="M121" s="113" t="s">
        <v>185</v>
      </c>
      <c r="N121" s="113"/>
      <c r="O121" s="40" t="s">
        <v>189</v>
      </c>
      <c r="P121" s="64" t="s">
        <v>17</v>
      </c>
      <c r="Q121" s="64" t="s">
        <v>37</v>
      </c>
      <c r="R121" s="64" t="s">
        <v>55</v>
      </c>
      <c r="S121" s="64" t="s">
        <v>113</v>
      </c>
      <c r="T121" s="64" t="s">
        <v>40</v>
      </c>
      <c r="U121" s="41"/>
    </row>
    <row r="122" spans="1:32" s="38" customFormat="1" ht="21.2" customHeight="1" x14ac:dyDescent="0.2">
      <c r="A122" s="39"/>
      <c r="B122" s="113" t="s">
        <v>141</v>
      </c>
      <c r="C122" s="113"/>
      <c r="D122" s="40" t="s">
        <v>21</v>
      </c>
      <c r="E122" s="41"/>
      <c r="F122" s="41"/>
      <c r="G122" s="41" t="s">
        <v>22</v>
      </c>
      <c r="H122" s="41" t="s">
        <v>23</v>
      </c>
      <c r="I122" s="41" t="s">
        <v>24</v>
      </c>
      <c r="J122" s="41"/>
      <c r="L122" s="39"/>
      <c r="M122" s="113" t="s">
        <v>141</v>
      </c>
      <c r="N122" s="113"/>
      <c r="O122" s="40" t="s">
        <v>21</v>
      </c>
      <c r="P122" s="41"/>
      <c r="Q122" s="41"/>
      <c r="R122" s="41" t="s">
        <v>22</v>
      </c>
      <c r="S122" s="41" t="s">
        <v>23</v>
      </c>
      <c r="T122" s="41" t="s">
        <v>24</v>
      </c>
      <c r="U122" s="41"/>
    </row>
    <row r="123" spans="1:32" s="38" customFormat="1" ht="21.2" customHeight="1" x14ac:dyDescent="0.2">
      <c r="A123" s="39"/>
      <c r="B123" s="113" t="s">
        <v>168</v>
      </c>
      <c r="C123" s="113"/>
      <c r="D123" s="40" t="s">
        <v>114</v>
      </c>
      <c r="E123" s="41" t="s">
        <v>17</v>
      </c>
      <c r="F123" s="41" t="s">
        <v>48</v>
      </c>
      <c r="G123" s="41" t="s">
        <v>23</v>
      </c>
      <c r="H123" s="41" t="s">
        <v>115</v>
      </c>
      <c r="I123" s="41" t="s">
        <v>116</v>
      </c>
      <c r="J123" s="41"/>
      <c r="L123" s="39"/>
      <c r="M123" s="113" t="s">
        <v>168</v>
      </c>
      <c r="N123" s="113"/>
      <c r="O123" s="40" t="s">
        <v>114</v>
      </c>
      <c r="P123" s="41" t="s">
        <v>17</v>
      </c>
      <c r="Q123" s="41" t="s">
        <v>48</v>
      </c>
      <c r="R123" s="41" t="s">
        <v>23</v>
      </c>
      <c r="S123" s="41" t="s">
        <v>115</v>
      </c>
      <c r="T123" s="41" t="s">
        <v>116</v>
      </c>
      <c r="U123" s="41"/>
    </row>
    <row r="124" spans="1:32" s="38" customFormat="1" ht="21.2" customHeight="1" x14ac:dyDescent="0.2">
      <c r="A124" s="39"/>
      <c r="B124" s="113"/>
      <c r="C124" s="113"/>
      <c r="D124" s="40"/>
      <c r="E124" s="41"/>
      <c r="F124" s="41"/>
      <c r="G124" s="41"/>
      <c r="H124" s="41"/>
      <c r="I124" s="41"/>
      <c r="J124" s="41"/>
      <c r="L124" s="39"/>
      <c r="M124" s="113"/>
      <c r="N124" s="113"/>
      <c r="O124" s="40"/>
      <c r="P124" s="41"/>
      <c r="Q124" s="41"/>
      <c r="R124" s="41"/>
      <c r="S124" s="41"/>
      <c r="T124" s="41"/>
      <c r="U124" s="41"/>
    </row>
    <row r="125" spans="1:32" s="38" customFormat="1" ht="21.2" customHeight="1" x14ac:dyDescent="0.2">
      <c r="A125" s="114" t="s">
        <v>35</v>
      </c>
      <c r="B125" s="114"/>
      <c r="C125" s="114"/>
      <c r="D125" s="42">
        <f>D124+60+D122+184.5</f>
        <v>444.5</v>
      </c>
      <c r="E125" s="41">
        <f>E124+E123+E122+E121</f>
        <v>12</v>
      </c>
      <c r="F125" s="41">
        <f t="shared" ref="F125:H125" si="24">F124+F123+F122+F121</f>
        <v>10</v>
      </c>
      <c r="G125" s="41">
        <f t="shared" si="24"/>
        <v>76</v>
      </c>
      <c r="H125" s="41">
        <f t="shared" si="24"/>
        <v>404</v>
      </c>
      <c r="I125" s="41"/>
      <c r="J125" s="41">
        <v>71.09</v>
      </c>
      <c r="L125" s="114" t="s">
        <v>35</v>
      </c>
      <c r="M125" s="114"/>
      <c r="N125" s="114"/>
      <c r="O125" s="42">
        <f>60+200+184.5</f>
        <v>444.5</v>
      </c>
      <c r="P125" s="41">
        <f>P124+P123+P122+P121</f>
        <v>12</v>
      </c>
      <c r="Q125" s="41">
        <f t="shared" ref="Q125:S125" si="25">Q124+Q123+Q122+Q121</f>
        <v>10</v>
      </c>
      <c r="R125" s="41">
        <f t="shared" si="25"/>
        <v>76</v>
      </c>
      <c r="S125" s="41">
        <f t="shared" si="25"/>
        <v>404</v>
      </c>
      <c r="T125" s="41"/>
      <c r="U125" s="41">
        <v>78.02</v>
      </c>
    </row>
    <row r="126" spans="1:32" s="38" customFormat="1" ht="45.6" customHeight="1" x14ac:dyDescent="0.2">
      <c r="A126" s="164"/>
      <c r="B126" s="165"/>
      <c r="C126" s="166"/>
      <c r="D126" s="124"/>
      <c r="E126" s="125"/>
      <c r="F126" s="125"/>
      <c r="G126" s="125"/>
      <c r="H126" s="125"/>
      <c r="I126" s="125"/>
      <c r="J126" s="126"/>
      <c r="K126" s="16"/>
      <c r="L126" s="149"/>
      <c r="M126" s="150"/>
      <c r="N126" s="151"/>
      <c r="O126" s="124"/>
      <c r="P126" s="125"/>
      <c r="Q126" s="125"/>
      <c r="R126" s="125"/>
      <c r="S126" s="125"/>
      <c r="T126" s="125"/>
      <c r="U126" s="126"/>
      <c r="V126" s="16"/>
    </row>
    <row r="127" spans="1:32" s="38" customFormat="1" ht="21.2" customHeight="1" x14ac:dyDescent="0.2">
      <c r="A127" s="34" t="s">
        <v>38</v>
      </c>
      <c r="B127" s="115"/>
      <c r="C127" s="115"/>
      <c r="D127" s="35"/>
      <c r="E127" s="36"/>
      <c r="F127" s="36"/>
      <c r="G127" s="36"/>
      <c r="H127" s="36"/>
      <c r="I127" s="37"/>
      <c r="J127" s="37"/>
      <c r="L127" s="34" t="s">
        <v>38</v>
      </c>
      <c r="M127" s="115"/>
      <c r="N127" s="115"/>
      <c r="O127" s="35"/>
      <c r="P127" s="36"/>
      <c r="Q127" s="36"/>
      <c r="R127" s="36"/>
      <c r="S127" s="36"/>
      <c r="T127" s="37"/>
      <c r="U127" s="37"/>
    </row>
    <row r="128" spans="1:32" s="38" customFormat="1" ht="30" customHeight="1" x14ac:dyDescent="0.2">
      <c r="A128" s="39"/>
      <c r="B128" s="113" t="s">
        <v>169</v>
      </c>
      <c r="C128" s="113"/>
      <c r="D128" s="40" t="s">
        <v>21</v>
      </c>
      <c r="E128" s="41" t="s">
        <v>26</v>
      </c>
      <c r="F128" s="41" t="s">
        <v>37</v>
      </c>
      <c r="G128" s="41" t="s">
        <v>67</v>
      </c>
      <c r="H128" s="41" t="s">
        <v>106</v>
      </c>
      <c r="I128" s="41" t="s">
        <v>117</v>
      </c>
      <c r="J128" s="41"/>
      <c r="L128" s="39"/>
      <c r="M128" s="113" t="s">
        <v>169</v>
      </c>
      <c r="N128" s="113"/>
      <c r="O128" s="40">
        <v>250</v>
      </c>
      <c r="P128" s="41">
        <v>5</v>
      </c>
      <c r="Q128" s="41">
        <v>8</v>
      </c>
      <c r="R128" s="41">
        <v>18</v>
      </c>
      <c r="S128" s="41">
        <v>103</v>
      </c>
      <c r="T128" s="41">
        <v>31.17</v>
      </c>
      <c r="U128" s="41"/>
    </row>
    <row r="129" spans="1:43" s="38" customFormat="1" ht="21.2" customHeight="1" x14ac:dyDescent="0.2">
      <c r="A129" s="39"/>
      <c r="B129" s="113" t="s">
        <v>170</v>
      </c>
      <c r="C129" s="113"/>
      <c r="D129" s="40" t="s">
        <v>42</v>
      </c>
      <c r="E129" s="41" t="s">
        <v>48</v>
      </c>
      <c r="F129" s="41" t="s">
        <v>60</v>
      </c>
      <c r="G129" s="41" t="s">
        <v>61</v>
      </c>
      <c r="H129" s="41" t="s">
        <v>62</v>
      </c>
      <c r="I129" s="41" t="s">
        <v>63</v>
      </c>
      <c r="J129" s="41"/>
      <c r="L129" s="39"/>
      <c r="M129" s="113" t="s">
        <v>170</v>
      </c>
      <c r="N129" s="113"/>
      <c r="O129" s="40" t="s">
        <v>138</v>
      </c>
      <c r="P129" s="41">
        <v>4</v>
      </c>
      <c r="Q129" s="41">
        <v>5</v>
      </c>
      <c r="R129" s="41">
        <v>26</v>
      </c>
      <c r="S129" s="41">
        <v>164</v>
      </c>
      <c r="T129" s="41">
        <v>107.01</v>
      </c>
      <c r="U129" s="41"/>
    </row>
    <row r="130" spans="1:43" s="38" customFormat="1" ht="21.2" customHeight="1" x14ac:dyDescent="0.2">
      <c r="A130" s="39"/>
      <c r="B130" s="113" t="s">
        <v>171</v>
      </c>
      <c r="C130" s="113"/>
      <c r="D130" s="40" t="s">
        <v>73</v>
      </c>
      <c r="E130" s="41" t="s">
        <v>50</v>
      </c>
      <c r="F130" s="41" t="s">
        <v>33</v>
      </c>
      <c r="G130" s="41"/>
      <c r="H130" s="41" t="s">
        <v>74</v>
      </c>
      <c r="I130" s="41" t="s">
        <v>75</v>
      </c>
      <c r="J130" s="41"/>
      <c r="L130" s="39"/>
      <c r="M130" s="113" t="s">
        <v>171</v>
      </c>
      <c r="N130" s="113"/>
      <c r="O130" s="40" t="s">
        <v>73</v>
      </c>
      <c r="P130" s="41">
        <v>18</v>
      </c>
      <c r="Q130" s="41">
        <v>15</v>
      </c>
      <c r="R130" s="41"/>
      <c r="S130" s="41">
        <v>229</v>
      </c>
      <c r="T130" s="41">
        <v>521</v>
      </c>
      <c r="U130" s="41"/>
    </row>
    <row r="131" spans="1:43" s="38" customFormat="1" ht="21.2" customHeight="1" x14ac:dyDescent="0.2">
      <c r="A131" s="39"/>
      <c r="B131" s="113" t="s">
        <v>155</v>
      </c>
      <c r="C131" s="113"/>
      <c r="D131" s="40" t="s">
        <v>58</v>
      </c>
      <c r="E131" s="41"/>
      <c r="F131" s="41" t="s">
        <v>4</v>
      </c>
      <c r="G131" s="41" t="s">
        <v>51</v>
      </c>
      <c r="H131" s="41" t="s">
        <v>61</v>
      </c>
      <c r="I131" s="41" t="s">
        <v>76</v>
      </c>
      <c r="J131" s="41"/>
      <c r="L131" s="39"/>
      <c r="M131" s="113" t="s">
        <v>155</v>
      </c>
      <c r="N131" s="113"/>
      <c r="O131" s="40" t="s">
        <v>58</v>
      </c>
      <c r="P131" s="41"/>
      <c r="Q131" s="41" t="s">
        <v>4</v>
      </c>
      <c r="R131" s="41" t="s">
        <v>51</v>
      </c>
      <c r="S131" s="41" t="s">
        <v>61</v>
      </c>
      <c r="T131" s="41" t="s">
        <v>76</v>
      </c>
      <c r="U131" s="41"/>
    </row>
    <row r="132" spans="1:43" s="38" customFormat="1" ht="21.2" customHeight="1" x14ac:dyDescent="0.2">
      <c r="A132" s="39"/>
      <c r="B132" s="113" t="s">
        <v>167</v>
      </c>
      <c r="C132" s="113"/>
      <c r="D132" s="40" t="s">
        <v>21</v>
      </c>
      <c r="E132" s="41"/>
      <c r="F132" s="41"/>
      <c r="G132" s="41" t="s">
        <v>22</v>
      </c>
      <c r="H132" s="41" t="s">
        <v>23</v>
      </c>
      <c r="I132" s="41" t="s">
        <v>24</v>
      </c>
      <c r="J132" s="41"/>
      <c r="L132" s="39"/>
      <c r="M132" s="113" t="s">
        <v>167</v>
      </c>
      <c r="N132" s="113"/>
      <c r="O132" s="40" t="s">
        <v>21</v>
      </c>
      <c r="P132" s="41"/>
      <c r="Q132" s="41"/>
      <c r="R132" s="41" t="s">
        <v>22</v>
      </c>
      <c r="S132" s="41" t="s">
        <v>23</v>
      </c>
      <c r="T132" s="41" t="s">
        <v>24</v>
      </c>
      <c r="U132" s="41"/>
    </row>
    <row r="133" spans="1:43" s="38" customFormat="1" ht="21.2" customHeight="1" x14ac:dyDescent="0.2">
      <c r="A133" s="39"/>
      <c r="B133" s="113" t="s">
        <v>172</v>
      </c>
      <c r="C133" s="113"/>
      <c r="D133" s="40" t="s">
        <v>25</v>
      </c>
      <c r="E133" s="41" t="s">
        <v>26</v>
      </c>
      <c r="F133" s="41" t="s">
        <v>4</v>
      </c>
      <c r="G133" s="41" t="s">
        <v>27</v>
      </c>
      <c r="H133" s="41" t="s">
        <v>28</v>
      </c>
      <c r="I133" s="41" t="s">
        <v>53</v>
      </c>
      <c r="J133" s="41"/>
      <c r="L133" s="39"/>
      <c r="M133" s="104" t="s">
        <v>148</v>
      </c>
      <c r="N133" s="104"/>
      <c r="O133" s="26">
        <v>70</v>
      </c>
      <c r="P133" s="49">
        <v>6</v>
      </c>
      <c r="Q133" s="49">
        <v>1</v>
      </c>
      <c r="R133" s="49">
        <v>34</v>
      </c>
      <c r="S133" s="49">
        <v>172</v>
      </c>
      <c r="T133" s="49">
        <v>208</v>
      </c>
      <c r="U133" s="41"/>
    </row>
    <row r="134" spans="1:43" s="38" customFormat="1" ht="21.2" customHeight="1" x14ac:dyDescent="0.2">
      <c r="A134" s="114" t="s">
        <v>54</v>
      </c>
      <c r="B134" s="114"/>
      <c r="C134" s="114"/>
      <c r="D134" s="42">
        <f>D133+D132+D131+D130+D128+154</f>
        <v>704</v>
      </c>
      <c r="E134" s="41">
        <f>E133+E132+E131+E130+E129+E128</f>
        <v>29</v>
      </c>
      <c r="F134" s="41">
        <f t="shared" ref="F134:H134" si="26">F133+F132+F131+F130+F129+F128</f>
        <v>29</v>
      </c>
      <c r="G134" s="41">
        <f t="shared" si="26"/>
        <v>71</v>
      </c>
      <c r="H134" s="41">
        <f t="shared" si="26"/>
        <v>636</v>
      </c>
      <c r="I134" s="41"/>
      <c r="J134" s="22">
        <v>79.73</v>
      </c>
      <c r="L134" s="114" t="s">
        <v>54</v>
      </c>
      <c r="M134" s="114"/>
      <c r="N134" s="114"/>
      <c r="O134" s="42">
        <f>O133+O132+O131+O130+O128+185</f>
        <v>805</v>
      </c>
      <c r="P134" s="41">
        <f>P133+P132+P131+P130+P129+P128</f>
        <v>33</v>
      </c>
      <c r="Q134" s="41">
        <f t="shared" ref="Q134:S134" si="27">Q133+Q132+Q131+Q130+Q129+Q128</f>
        <v>30</v>
      </c>
      <c r="R134" s="41">
        <f t="shared" si="27"/>
        <v>89</v>
      </c>
      <c r="S134" s="41">
        <f t="shared" si="27"/>
        <v>730</v>
      </c>
      <c r="T134" s="41"/>
      <c r="U134" s="41">
        <v>90.02</v>
      </c>
    </row>
    <row r="135" spans="1:43" s="43" customFormat="1" ht="21.2" customHeight="1" x14ac:dyDescent="0.2">
      <c r="A135" s="114" t="s">
        <v>56</v>
      </c>
      <c r="B135" s="114"/>
      <c r="C135" s="114"/>
      <c r="D135" s="42">
        <f>D134+D125</f>
        <v>1148.5</v>
      </c>
      <c r="E135" s="41">
        <f>E134+E125</f>
        <v>41</v>
      </c>
      <c r="F135" s="41">
        <f t="shared" ref="F135:H135" si="28">F134+F125</f>
        <v>39</v>
      </c>
      <c r="G135" s="41">
        <f t="shared" si="28"/>
        <v>147</v>
      </c>
      <c r="H135" s="41">
        <f t="shared" si="28"/>
        <v>1040</v>
      </c>
      <c r="I135" s="41"/>
      <c r="J135" s="22">
        <v>150.82</v>
      </c>
      <c r="L135" s="114" t="s">
        <v>56</v>
      </c>
      <c r="M135" s="114"/>
      <c r="N135" s="114"/>
      <c r="O135" s="42">
        <f>O134+O125</f>
        <v>1249.5</v>
      </c>
      <c r="P135" s="42">
        <f t="shared" ref="P135:S135" si="29">P134+P125</f>
        <v>45</v>
      </c>
      <c r="Q135" s="42">
        <f t="shared" si="29"/>
        <v>40</v>
      </c>
      <c r="R135" s="42">
        <f t="shared" si="29"/>
        <v>165</v>
      </c>
      <c r="S135" s="42">
        <f t="shared" si="29"/>
        <v>1134</v>
      </c>
      <c r="T135" s="41"/>
      <c r="U135" s="70">
        <v>168.04</v>
      </c>
    </row>
    <row r="136" spans="1:43" ht="10.9" customHeight="1" x14ac:dyDescent="0.2">
      <c r="E136" s="90"/>
      <c r="F136" s="90"/>
      <c r="G136" s="90"/>
      <c r="H136" s="90"/>
      <c r="I136" s="90"/>
      <c r="J136" s="90"/>
      <c r="L136" s="1"/>
      <c r="M136" s="1"/>
      <c r="N136" s="1"/>
      <c r="O136" s="13"/>
      <c r="P136" s="90"/>
      <c r="Q136" s="90"/>
      <c r="R136" s="90"/>
      <c r="S136" s="90"/>
      <c r="T136" s="90"/>
      <c r="U136" s="90"/>
      <c r="W136" s="8"/>
      <c r="AD136" s="10"/>
      <c r="AH136" s="8"/>
      <c r="AI136" s="1"/>
      <c r="AJ136" s="1"/>
      <c r="AK136" s="13"/>
      <c r="AL136" s="1"/>
      <c r="AM136" s="1"/>
      <c r="AN136" s="1"/>
      <c r="AO136" s="10"/>
      <c r="AP136" s="1"/>
      <c r="AQ136" s="1"/>
    </row>
    <row r="137" spans="1:43" ht="10.9" customHeight="1" x14ac:dyDescent="0.2">
      <c r="E137" s="90"/>
      <c r="F137" s="90"/>
      <c r="G137" s="90"/>
      <c r="H137" s="90"/>
      <c r="I137" s="90"/>
      <c r="J137" s="90"/>
      <c r="L137" s="1"/>
      <c r="M137" s="1"/>
      <c r="N137" s="1"/>
      <c r="O137" s="13"/>
      <c r="P137" s="90"/>
      <c r="Q137" s="90"/>
      <c r="R137" s="90"/>
      <c r="S137" s="90"/>
      <c r="T137" s="90"/>
      <c r="U137" s="90"/>
      <c r="AA137" s="90"/>
      <c r="AB137" s="90"/>
      <c r="AC137" s="90"/>
      <c r="AD137" s="90"/>
      <c r="AE137" s="90"/>
      <c r="AF137" s="90"/>
      <c r="AH137" s="1"/>
      <c r="AI137" s="1"/>
      <c r="AJ137" s="1"/>
      <c r="AK137" s="13"/>
      <c r="AL137" s="90"/>
      <c r="AM137" s="90"/>
      <c r="AN137" s="90"/>
      <c r="AO137" s="90"/>
      <c r="AP137" s="90"/>
      <c r="AQ137" s="90"/>
    </row>
    <row r="138" spans="1:43" ht="10.9" customHeight="1" x14ac:dyDescent="0.2">
      <c r="A138" s="3"/>
      <c r="H138" s="3"/>
      <c r="L138" s="3"/>
      <c r="M138" s="1"/>
      <c r="N138" s="1"/>
      <c r="O138" s="13"/>
      <c r="P138" s="1"/>
      <c r="Q138" s="1"/>
      <c r="R138" s="1"/>
      <c r="S138" s="3"/>
      <c r="T138" s="1"/>
      <c r="U138" s="1"/>
      <c r="W138" s="10"/>
      <c r="AD138" s="10"/>
      <c r="AH138" s="10"/>
      <c r="AI138" s="1"/>
      <c r="AJ138" s="1"/>
      <c r="AK138" s="13"/>
      <c r="AL138" s="1"/>
      <c r="AM138" s="1"/>
      <c r="AN138" s="1"/>
      <c r="AO138" s="10"/>
      <c r="AP138" s="1"/>
      <c r="AQ138" s="1"/>
    </row>
    <row r="139" spans="1:43" ht="10.9" customHeight="1" x14ac:dyDescent="0.2">
      <c r="A139" s="107"/>
      <c r="B139" s="107"/>
      <c r="C139" s="107"/>
      <c r="H139" s="3"/>
      <c r="L139" s="107"/>
      <c r="M139" s="107"/>
      <c r="N139" s="107"/>
      <c r="O139" s="13"/>
      <c r="P139" s="1"/>
      <c r="Q139" s="1"/>
      <c r="R139" s="1"/>
      <c r="S139" s="3"/>
      <c r="T139" s="1"/>
      <c r="U139" s="1"/>
      <c r="W139" s="107"/>
      <c r="X139" s="107"/>
      <c r="Y139" s="107"/>
      <c r="AD139" s="10"/>
      <c r="AH139" s="107"/>
      <c r="AI139" s="107"/>
      <c r="AJ139" s="107"/>
      <c r="AK139" s="13"/>
      <c r="AL139" s="1"/>
      <c r="AM139" s="1"/>
      <c r="AN139" s="1"/>
      <c r="AO139" s="10"/>
      <c r="AP139" s="1"/>
      <c r="AQ139" s="1"/>
    </row>
    <row r="140" spans="1:43" ht="13.15" customHeight="1" x14ac:dyDescent="0.2">
      <c r="A140" s="107"/>
      <c r="B140" s="107"/>
      <c r="C140" s="107"/>
      <c r="G140" s="108"/>
      <c r="H140" s="108"/>
      <c r="I140" s="108"/>
      <c r="J140" s="108"/>
      <c r="L140" s="107"/>
      <c r="M140" s="107"/>
      <c r="N140" s="107"/>
      <c r="O140" s="13"/>
      <c r="P140" s="1"/>
      <c r="Q140" s="1"/>
      <c r="R140" s="108"/>
      <c r="S140" s="108"/>
      <c r="T140" s="108"/>
      <c r="U140" s="108"/>
      <c r="W140" s="107"/>
      <c r="X140" s="107"/>
      <c r="Y140" s="107"/>
      <c r="AC140" s="108"/>
      <c r="AD140" s="108"/>
      <c r="AE140" s="108"/>
      <c r="AF140" s="108"/>
      <c r="AH140" s="107"/>
      <c r="AI140" s="107"/>
      <c r="AJ140" s="107"/>
      <c r="AK140" s="13"/>
      <c r="AL140" s="1"/>
      <c r="AM140" s="1"/>
      <c r="AN140" s="108"/>
      <c r="AO140" s="108"/>
      <c r="AP140" s="108"/>
      <c r="AQ140" s="108"/>
    </row>
    <row r="141" spans="1:43" ht="13.15" customHeight="1" x14ac:dyDescent="0.2">
      <c r="A141" s="3"/>
      <c r="B141" s="3"/>
      <c r="C141" s="3"/>
      <c r="H141" s="3"/>
      <c r="L141" s="3"/>
      <c r="M141" s="3"/>
      <c r="N141" s="3"/>
      <c r="O141" s="13"/>
      <c r="P141" s="1"/>
      <c r="Q141" s="1"/>
      <c r="R141" s="1"/>
      <c r="S141" s="3"/>
      <c r="T141" s="1"/>
      <c r="U141" s="1"/>
      <c r="W141" s="10"/>
      <c r="X141" s="10"/>
      <c r="Y141" s="10"/>
      <c r="AD141" s="10"/>
      <c r="AH141" s="10"/>
      <c r="AI141" s="10"/>
      <c r="AJ141" s="10"/>
      <c r="AK141" s="13"/>
      <c r="AL141" s="1"/>
      <c r="AM141" s="1"/>
      <c r="AN141" s="1"/>
      <c r="AO141" s="10"/>
      <c r="AP141" s="1"/>
      <c r="AQ141" s="1"/>
    </row>
    <row r="142" spans="1:43" s="65" customFormat="1" ht="25.15" customHeight="1" x14ac:dyDescent="0.2">
      <c r="A142" s="178" t="s">
        <v>208</v>
      </c>
      <c r="B142" s="178"/>
      <c r="C142" s="178"/>
      <c r="D142" s="178"/>
      <c r="E142" s="178"/>
      <c r="F142" s="178"/>
      <c r="G142" s="178"/>
      <c r="H142" s="178"/>
      <c r="I142" s="178"/>
      <c r="J142" s="178"/>
      <c r="K142" s="178"/>
      <c r="L142" s="178"/>
      <c r="M142" s="178"/>
      <c r="N142" s="178"/>
      <c r="O142" s="178"/>
      <c r="P142" s="178"/>
      <c r="Q142" s="178"/>
      <c r="R142" s="178"/>
      <c r="S142" s="178"/>
      <c r="T142" s="178"/>
      <c r="U142" s="178"/>
      <c r="W142" s="178" t="s">
        <v>209</v>
      </c>
      <c r="X142" s="178"/>
      <c r="Y142" s="178"/>
      <c r="Z142" s="178"/>
      <c r="AA142" s="178"/>
      <c r="AB142" s="178"/>
      <c r="AC142" s="178"/>
      <c r="AD142" s="178"/>
      <c r="AE142" s="178"/>
      <c r="AF142" s="178"/>
      <c r="AG142" s="178"/>
      <c r="AH142" s="178"/>
      <c r="AI142" s="178"/>
      <c r="AJ142" s="178"/>
      <c r="AK142" s="178"/>
      <c r="AL142" s="178"/>
      <c r="AM142" s="178"/>
      <c r="AN142" s="178"/>
      <c r="AO142" s="178"/>
      <c r="AP142" s="178"/>
      <c r="AQ142" s="178"/>
    </row>
    <row r="143" spans="1:43" ht="10.9" customHeight="1" x14ac:dyDescent="0.2">
      <c r="A143" s="91" t="s">
        <v>187</v>
      </c>
      <c r="B143" s="91"/>
      <c r="C143" s="91"/>
      <c r="D143" s="69" t="s">
        <v>0</v>
      </c>
      <c r="E143" s="55" t="s">
        <v>1</v>
      </c>
      <c r="F143" s="56"/>
      <c r="G143" s="92" t="s">
        <v>2</v>
      </c>
      <c r="H143" s="93"/>
      <c r="I143" s="55" t="s">
        <v>183</v>
      </c>
      <c r="J143" s="56"/>
      <c r="L143" s="91" t="s">
        <v>198</v>
      </c>
      <c r="M143" s="91"/>
      <c r="N143" s="91"/>
      <c r="O143" s="69" t="s">
        <v>0</v>
      </c>
      <c r="P143" s="55" t="s">
        <v>1</v>
      </c>
      <c r="Q143" s="56"/>
      <c r="R143" s="92" t="s">
        <v>2</v>
      </c>
      <c r="S143" s="93"/>
      <c r="T143" s="55" t="s">
        <v>183</v>
      </c>
      <c r="U143" s="56"/>
      <c r="W143" s="91" t="s">
        <v>187</v>
      </c>
      <c r="X143" s="91"/>
      <c r="Y143" s="91"/>
      <c r="Z143" s="69" t="s">
        <v>0</v>
      </c>
      <c r="AA143" s="55" t="s">
        <v>57</v>
      </c>
      <c r="AB143" s="56"/>
      <c r="AC143" s="92" t="s">
        <v>2</v>
      </c>
      <c r="AD143" s="93"/>
      <c r="AE143" s="55" t="s">
        <v>183</v>
      </c>
      <c r="AF143" s="56"/>
      <c r="AH143" s="182" t="s">
        <v>186</v>
      </c>
      <c r="AI143" s="182"/>
      <c r="AJ143" s="182"/>
      <c r="AK143" s="69" t="s">
        <v>0</v>
      </c>
      <c r="AL143" s="55" t="s">
        <v>57</v>
      </c>
      <c r="AM143" s="56"/>
      <c r="AN143" s="92" t="s">
        <v>2</v>
      </c>
      <c r="AO143" s="93"/>
      <c r="AP143" s="55" t="s">
        <v>183</v>
      </c>
      <c r="AQ143" s="56"/>
    </row>
    <row r="144" spans="1:43" ht="27" customHeight="1" x14ac:dyDescent="0.2">
      <c r="A144" s="91"/>
      <c r="B144" s="91"/>
      <c r="C144" s="91"/>
      <c r="D144" s="69" t="s">
        <v>3</v>
      </c>
      <c r="E144" s="88">
        <v>2.4</v>
      </c>
      <c r="F144" s="156" t="s">
        <v>182</v>
      </c>
      <c r="G144" s="118"/>
      <c r="H144" s="118"/>
      <c r="I144" s="118"/>
      <c r="J144" s="157"/>
      <c r="L144" s="91"/>
      <c r="M144" s="91"/>
      <c r="N144" s="91"/>
      <c r="O144" s="69" t="s">
        <v>3</v>
      </c>
      <c r="P144" s="88">
        <v>2.4</v>
      </c>
      <c r="Q144" s="131" t="s">
        <v>195</v>
      </c>
      <c r="R144" s="132"/>
      <c r="S144" s="132"/>
      <c r="T144" s="132"/>
      <c r="U144" s="133"/>
      <c r="W144" s="91"/>
      <c r="X144" s="91"/>
      <c r="Y144" s="91"/>
      <c r="Z144" s="69" t="s">
        <v>3</v>
      </c>
      <c r="AA144" s="88">
        <v>2.4</v>
      </c>
      <c r="AB144" s="156" t="s">
        <v>182</v>
      </c>
      <c r="AC144" s="118"/>
      <c r="AD144" s="118"/>
      <c r="AE144" s="118"/>
      <c r="AF144" s="157"/>
      <c r="AH144" s="182"/>
      <c r="AI144" s="182"/>
      <c r="AJ144" s="182"/>
      <c r="AK144" s="69" t="s">
        <v>3</v>
      </c>
      <c r="AL144" s="88">
        <v>2.4</v>
      </c>
      <c r="AM144" s="94" t="s">
        <v>195</v>
      </c>
      <c r="AN144" s="95"/>
      <c r="AO144" s="95"/>
      <c r="AP144" s="95"/>
      <c r="AQ144" s="96"/>
    </row>
    <row r="145" spans="1:43" s="1" customFormat="1" ht="19.899999999999999" customHeight="1" x14ac:dyDescent="0.2">
      <c r="A145" s="97" t="s">
        <v>5</v>
      </c>
      <c r="B145" s="97" t="s">
        <v>6</v>
      </c>
      <c r="C145" s="97"/>
      <c r="D145" s="97" t="s">
        <v>7</v>
      </c>
      <c r="E145" s="109" t="s">
        <v>8</v>
      </c>
      <c r="F145" s="109"/>
      <c r="G145" s="109"/>
      <c r="H145" s="112" t="s">
        <v>9</v>
      </c>
      <c r="I145" s="112" t="s">
        <v>10</v>
      </c>
      <c r="J145" s="138" t="s">
        <v>184</v>
      </c>
      <c r="L145" s="97" t="s">
        <v>5</v>
      </c>
      <c r="M145" s="97" t="s">
        <v>6</v>
      </c>
      <c r="N145" s="97"/>
      <c r="O145" s="97" t="s">
        <v>7</v>
      </c>
      <c r="P145" s="109" t="s">
        <v>8</v>
      </c>
      <c r="Q145" s="109"/>
      <c r="R145" s="109"/>
      <c r="S145" s="112" t="s">
        <v>9</v>
      </c>
      <c r="T145" s="112" t="s">
        <v>10</v>
      </c>
      <c r="U145" s="122" t="s">
        <v>184</v>
      </c>
      <c r="W145" s="97" t="s">
        <v>5</v>
      </c>
      <c r="X145" s="97" t="s">
        <v>6</v>
      </c>
      <c r="Y145" s="97"/>
      <c r="Z145" s="97" t="s">
        <v>7</v>
      </c>
      <c r="AA145" s="109" t="s">
        <v>8</v>
      </c>
      <c r="AB145" s="109"/>
      <c r="AC145" s="109"/>
      <c r="AD145" s="112" t="s">
        <v>9</v>
      </c>
      <c r="AE145" s="112" t="s">
        <v>10</v>
      </c>
      <c r="AF145" s="122" t="s">
        <v>184</v>
      </c>
      <c r="AH145" s="97" t="s">
        <v>5</v>
      </c>
      <c r="AI145" s="97" t="s">
        <v>6</v>
      </c>
      <c r="AJ145" s="97"/>
      <c r="AK145" s="97" t="s">
        <v>7</v>
      </c>
      <c r="AL145" s="109" t="s">
        <v>8</v>
      </c>
      <c r="AM145" s="109"/>
      <c r="AN145" s="109"/>
      <c r="AO145" s="112" t="s">
        <v>9</v>
      </c>
      <c r="AP145" s="112" t="s">
        <v>10</v>
      </c>
      <c r="AQ145" s="122" t="s">
        <v>184</v>
      </c>
    </row>
    <row r="146" spans="1:43" s="1" customFormat="1" ht="22.15" customHeight="1" x14ac:dyDescent="0.2">
      <c r="A146" s="98"/>
      <c r="B146" s="99"/>
      <c r="C146" s="100"/>
      <c r="D146" s="98"/>
      <c r="E146" s="4" t="s">
        <v>11</v>
      </c>
      <c r="F146" s="4" t="s">
        <v>12</v>
      </c>
      <c r="G146" s="4" t="s">
        <v>13</v>
      </c>
      <c r="H146" s="98"/>
      <c r="I146" s="98"/>
      <c r="J146" s="139"/>
      <c r="L146" s="98"/>
      <c r="M146" s="99"/>
      <c r="N146" s="100"/>
      <c r="O146" s="98"/>
      <c r="P146" s="4" t="s">
        <v>11</v>
      </c>
      <c r="Q146" s="4" t="s">
        <v>12</v>
      </c>
      <c r="R146" s="4" t="s">
        <v>13</v>
      </c>
      <c r="S146" s="98"/>
      <c r="T146" s="98"/>
      <c r="U146" s="123"/>
      <c r="W146" s="98"/>
      <c r="X146" s="99"/>
      <c r="Y146" s="100"/>
      <c r="Z146" s="98"/>
      <c r="AA146" s="11" t="s">
        <v>11</v>
      </c>
      <c r="AB146" s="11" t="s">
        <v>12</v>
      </c>
      <c r="AC146" s="11" t="s">
        <v>13</v>
      </c>
      <c r="AD146" s="98"/>
      <c r="AE146" s="98"/>
      <c r="AF146" s="123"/>
      <c r="AH146" s="98"/>
      <c r="AI146" s="99"/>
      <c r="AJ146" s="100"/>
      <c r="AK146" s="98"/>
      <c r="AL146" s="11" t="s">
        <v>11</v>
      </c>
      <c r="AM146" s="11" t="s">
        <v>12</v>
      </c>
      <c r="AN146" s="11" t="s">
        <v>13</v>
      </c>
      <c r="AO146" s="98"/>
      <c r="AP146" s="98"/>
      <c r="AQ146" s="123"/>
    </row>
    <row r="147" spans="1:43" s="16" customFormat="1" ht="21.2" customHeight="1" x14ac:dyDescent="0.2">
      <c r="A147" s="18">
        <v>9.5</v>
      </c>
      <c r="B147" s="127"/>
      <c r="C147" s="127"/>
      <c r="D147" s="19"/>
      <c r="E147" s="20"/>
      <c r="F147" s="20"/>
      <c r="G147" s="20"/>
      <c r="H147" s="20"/>
      <c r="I147" s="21"/>
      <c r="J147" s="21"/>
      <c r="L147" s="18" t="s">
        <v>14</v>
      </c>
      <c r="M147" s="127"/>
      <c r="N147" s="127"/>
      <c r="O147" s="19"/>
      <c r="P147" s="20"/>
      <c r="Q147" s="20"/>
      <c r="R147" s="20"/>
      <c r="S147" s="20"/>
      <c r="T147" s="21"/>
      <c r="U147" s="21"/>
      <c r="W147" s="5" t="s">
        <v>14</v>
      </c>
      <c r="X147" s="134"/>
      <c r="Y147" s="134"/>
      <c r="Z147" s="14"/>
      <c r="AA147" s="12"/>
      <c r="AB147" s="12"/>
      <c r="AC147" s="12"/>
      <c r="AD147" s="12"/>
      <c r="AE147" s="7"/>
      <c r="AF147" s="7"/>
      <c r="AG147"/>
      <c r="AH147" s="5" t="s">
        <v>14</v>
      </c>
      <c r="AI147" s="134"/>
      <c r="AJ147" s="134"/>
      <c r="AK147" s="14"/>
      <c r="AL147" s="12"/>
      <c r="AM147" s="12"/>
      <c r="AN147" s="12"/>
      <c r="AO147" s="12"/>
      <c r="AP147" s="7"/>
      <c r="AQ147" s="7"/>
    </row>
    <row r="148" spans="1:43" s="38" customFormat="1" ht="27" customHeight="1" x14ac:dyDescent="0.2">
      <c r="A148" s="39"/>
      <c r="B148" s="113" t="s">
        <v>173</v>
      </c>
      <c r="C148" s="113"/>
      <c r="D148" s="40" t="s">
        <v>42</v>
      </c>
      <c r="E148" s="41" t="s">
        <v>22</v>
      </c>
      <c r="F148" s="41" t="s">
        <v>17</v>
      </c>
      <c r="G148" s="41" t="s">
        <v>43</v>
      </c>
      <c r="H148" s="41" t="s">
        <v>44</v>
      </c>
      <c r="I148" s="41" t="s">
        <v>45</v>
      </c>
      <c r="J148" s="41"/>
      <c r="L148" s="39"/>
      <c r="M148" s="113" t="s">
        <v>173</v>
      </c>
      <c r="N148" s="113"/>
      <c r="O148" s="40" t="s">
        <v>138</v>
      </c>
      <c r="P148" s="41">
        <v>10</v>
      </c>
      <c r="Q148" s="41">
        <v>7</v>
      </c>
      <c r="R148" s="41">
        <v>45</v>
      </c>
      <c r="S148" s="41">
        <v>288</v>
      </c>
      <c r="T148" s="41">
        <v>65.02</v>
      </c>
      <c r="U148" s="41"/>
      <c r="W148" s="39"/>
      <c r="X148" s="140" t="s">
        <v>201</v>
      </c>
      <c r="Y148" s="140"/>
      <c r="Z148" s="40" t="s">
        <v>189</v>
      </c>
      <c r="AA148" s="86">
        <v>6</v>
      </c>
      <c r="AB148" s="86">
        <v>7.9</v>
      </c>
      <c r="AC148" s="86">
        <v>32.520000000000003</v>
      </c>
      <c r="AD148" s="86">
        <v>217.29</v>
      </c>
      <c r="AE148" s="86">
        <v>74.02</v>
      </c>
      <c r="AF148" s="41"/>
      <c r="AH148" s="39"/>
      <c r="AI148" s="174" t="s">
        <v>201</v>
      </c>
      <c r="AJ148" s="174"/>
      <c r="AK148" s="40" t="s">
        <v>189</v>
      </c>
      <c r="AL148" s="64">
        <v>6</v>
      </c>
      <c r="AM148" s="64">
        <v>7.9</v>
      </c>
      <c r="AN148" s="64">
        <v>32.520000000000003</v>
      </c>
      <c r="AO148" s="64">
        <v>217.29</v>
      </c>
      <c r="AP148" s="64">
        <v>74.02</v>
      </c>
      <c r="AQ148" s="85"/>
    </row>
    <row r="149" spans="1:43" s="38" customFormat="1" ht="21.2" customHeight="1" x14ac:dyDescent="0.2">
      <c r="A149" s="39"/>
      <c r="B149" s="113" t="s">
        <v>174</v>
      </c>
      <c r="C149" s="113"/>
      <c r="D149" s="40">
        <v>60</v>
      </c>
      <c r="E149" s="41" t="s">
        <v>17</v>
      </c>
      <c r="F149" s="41" t="s">
        <v>34</v>
      </c>
      <c r="G149" s="41" t="s">
        <v>68</v>
      </c>
      <c r="H149" s="41" t="s">
        <v>99</v>
      </c>
      <c r="I149" s="41" t="s">
        <v>110</v>
      </c>
      <c r="J149" s="41"/>
      <c r="L149" s="39"/>
      <c r="M149" s="113" t="s">
        <v>174</v>
      </c>
      <c r="N149" s="113"/>
      <c r="O149" s="40">
        <v>60</v>
      </c>
      <c r="P149" s="41" t="s">
        <v>17</v>
      </c>
      <c r="Q149" s="41" t="s">
        <v>34</v>
      </c>
      <c r="R149" s="41" t="s">
        <v>68</v>
      </c>
      <c r="S149" s="41" t="s">
        <v>99</v>
      </c>
      <c r="T149" s="41" t="s">
        <v>110</v>
      </c>
      <c r="U149" s="41"/>
      <c r="W149" s="39"/>
      <c r="X149" s="113" t="s">
        <v>164</v>
      </c>
      <c r="Y149" s="113"/>
      <c r="Z149" s="40" t="s">
        <v>103</v>
      </c>
      <c r="AA149" s="41"/>
      <c r="AB149" s="41"/>
      <c r="AC149" s="41" t="s">
        <v>104</v>
      </c>
      <c r="AD149" s="41" t="s">
        <v>43</v>
      </c>
      <c r="AE149" s="41" t="s">
        <v>105</v>
      </c>
      <c r="AF149" s="41"/>
      <c r="AH149" s="39"/>
      <c r="AI149" s="113" t="s">
        <v>164</v>
      </c>
      <c r="AJ149" s="113"/>
      <c r="AK149" s="40" t="s">
        <v>103</v>
      </c>
      <c r="AL149" s="41"/>
      <c r="AM149" s="41"/>
      <c r="AN149" s="41" t="s">
        <v>104</v>
      </c>
      <c r="AO149" s="41" t="s">
        <v>43</v>
      </c>
      <c r="AP149" s="41" t="s">
        <v>105</v>
      </c>
      <c r="AQ149" s="41"/>
    </row>
    <row r="150" spans="1:43" s="38" customFormat="1" ht="21.2" customHeight="1" x14ac:dyDescent="0.2">
      <c r="A150" s="39"/>
      <c r="B150" s="113" t="s">
        <v>155</v>
      </c>
      <c r="C150" s="113"/>
      <c r="D150" s="40" t="s">
        <v>23</v>
      </c>
      <c r="E150" s="41" t="s">
        <v>4</v>
      </c>
      <c r="F150" s="41" t="s">
        <v>48</v>
      </c>
      <c r="G150" s="41" t="s">
        <v>48</v>
      </c>
      <c r="H150" s="41" t="s">
        <v>111</v>
      </c>
      <c r="I150" s="41" t="s">
        <v>112</v>
      </c>
      <c r="J150" s="41"/>
      <c r="L150" s="39"/>
      <c r="M150" s="113" t="s">
        <v>155</v>
      </c>
      <c r="N150" s="113"/>
      <c r="O150" s="40" t="s">
        <v>23</v>
      </c>
      <c r="P150" s="41" t="s">
        <v>4</v>
      </c>
      <c r="Q150" s="41" t="s">
        <v>48</v>
      </c>
      <c r="R150" s="41" t="s">
        <v>48</v>
      </c>
      <c r="S150" s="41" t="s">
        <v>111</v>
      </c>
      <c r="T150" s="41" t="s">
        <v>112</v>
      </c>
      <c r="U150" s="41"/>
      <c r="W150" s="39"/>
      <c r="X150" s="113" t="s">
        <v>148</v>
      </c>
      <c r="Y150" s="113"/>
      <c r="Z150" s="40" t="s">
        <v>25</v>
      </c>
      <c r="AA150" s="41" t="s">
        <v>26</v>
      </c>
      <c r="AB150" s="41" t="s">
        <v>4</v>
      </c>
      <c r="AC150" s="41" t="s">
        <v>27</v>
      </c>
      <c r="AD150" s="41" t="s">
        <v>28</v>
      </c>
      <c r="AE150" s="41" t="s">
        <v>53</v>
      </c>
      <c r="AF150" s="41"/>
      <c r="AH150" s="39"/>
      <c r="AI150" s="113" t="s">
        <v>148</v>
      </c>
      <c r="AJ150" s="113"/>
      <c r="AK150" s="40" t="s">
        <v>25</v>
      </c>
      <c r="AL150" s="41" t="s">
        <v>26</v>
      </c>
      <c r="AM150" s="41" t="s">
        <v>4</v>
      </c>
      <c r="AN150" s="41" t="s">
        <v>27</v>
      </c>
      <c r="AO150" s="41" t="s">
        <v>28</v>
      </c>
      <c r="AP150" s="41" t="s">
        <v>53</v>
      </c>
      <c r="AQ150" s="41"/>
    </row>
    <row r="151" spans="1:43" s="38" customFormat="1" ht="25.9" customHeight="1" x14ac:dyDescent="0.2">
      <c r="A151" s="39"/>
      <c r="B151" s="113" t="s">
        <v>158</v>
      </c>
      <c r="C151" s="113"/>
      <c r="D151" s="40" t="s">
        <v>81</v>
      </c>
      <c r="E151" s="41" t="s">
        <v>4</v>
      </c>
      <c r="F151" s="41"/>
      <c r="G151" s="41" t="s">
        <v>82</v>
      </c>
      <c r="H151" s="41" t="s">
        <v>83</v>
      </c>
      <c r="I151" s="41" t="s">
        <v>84</v>
      </c>
      <c r="J151" s="41"/>
      <c r="L151" s="39"/>
      <c r="M151" s="113" t="s">
        <v>158</v>
      </c>
      <c r="N151" s="113"/>
      <c r="O151" s="40" t="s">
        <v>81</v>
      </c>
      <c r="P151" s="41" t="s">
        <v>4</v>
      </c>
      <c r="Q151" s="41"/>
      <c r="R151" s="41" t="s">
        <v>82</v>
      </c>
      <c r="S151" s="41" t="s">
        <v>83</v>
      </c>
      <c r="T151" s="41" t="s">
        <v>84</v>
      </c>
      <c r="U151" s="41"/>
      <c r="W151" s="39"/>
      <c r="X151" s="113"/>
      <c r="Y151" s="113"/>
      <c r="Z151" s="40"/>
      <c r="AA151" s="41"/>
      <c r="AB151" s="41"/>
      <c r="AC151" s="41"/>
      <c r="AD151" s="41"/>
      <c r="AE151" s="41"/>
      <c r="AF151" s="41"/>
      <c r="AH151" s="39"/>
      <c r="AI151" s="113"/>
      <c r="AJ151" s="113"/>
      <c r="AK151" s="40"/>
      <c r="AL151" s="41"/>
      <c r="AM151" s="41"/>
      <c r="AN151" s="41"/>
      <c r="AO151" s="41"/>
      <c r="AP151" s="41"/>
      <c r="AQ151" s="41"/>
    </row>
    <row r="152" spans="1:43" s="38" customFormat="1" ht="21.2" customHeight="1" x14ac:dyDescent="0.2">
      <c r="A152" s="39"/>
      <c r="B152" s="113" t="s">
        <v>142</v>
      </c>
      <c r="C152" s="113"/>
      <c r="D152" s="40" t="s">
        <v>25</v>
      </c>
      <c r="E152" s="41" t="s">
        <v>26</v>
      </c>
      <c r="F152" s="41" t="s">
        <v>4</v>
      </c>
      <c r="G152" s="41" t="s">
        <v>27</v>
      </c>
      <c r="H152" s="41" t="s">
        <v>28</v>
      </c>
      <c r="I152" s="41" t="s">
        <v>29</v>
      </c>
      <c r="J152" s="41"/>
      <c r="L152" s="39"/>
      <c r="M152" s="113" t="s">
        <v>142</v>
      </c>
      <c r="N152" s="113"/>
      <c r="O152" s="40">
        <v>55</v>
      </c>
      <c r="P152" s="41">
        <v>4</v>
      </c>
      <c r="Q152" s="41">
        <v>1</v>
      </c>
      <c r="R152" s="41">
        <v>27</v>
      </c>
      <c r="S152" s="41">
        <v>135</v>
      </c>
      <c r="T152" s="41">
        <v>207.01</v>
      </c>
      <c r="U152" s="41"/>
      <c r="W152" s="39"/>
      <c r="X152" s="113"/>
      <c r="Y152" s="113"/>
      <c r="Z152" s="40"/>
      <c r="AA152" s="41"/>
      <c r="AB152" s="41"/>
      <c r="AC152" s="41"/>
      <c r="AD152" s="41"/>
      <c r="AE152" s="41"/>
      <c r="AF152" s="41"/>
      <c r="AH152" s="39"/>
      <c r="AI152" s="113"/>
      <c r="AJ152" s="113"/>
      <c r="AK152" s="40"/>
      <c r="AL152" s="41"/>
      <c r="AM152" s="41"/>
      <c r="AN152" s="41"/>
      <c r="AO152" s="41"/>
      <c r="AP152" s="41"/>
      <c r="AQ152" s="41"/>
    </row>
    <row r="153" spans="1:43" s="38" customFormat="1" ht="21.2" customHeight="1" x14ac:dyDescent="0.2">
      <c r="A153" s="114" t="s">
        <v>35</v>
      </c>
      <c r="B153" s="114"/>
      <c r="C153" s="114"/>
      <c r="D153" s="42">
        <f>D152+210+D150+D149+154</f>
        <v>514</v>
      </c>
      <c r="E153" s="41">
        <f>E152+E151+E150+E149+E148</f>
        <v>21</v>
      </c>
      <c r="F153" s="41">
        <f t="shared" ref="F153:H153" si="30">F152+F151+F150+F149+F148</f>
        <v>20</v>
      </c>
      <c r="G153" s="41">
        <f t="shared" si="30"/>
        <v>99</v>
      </c>
      <c r="H153" s="41">
        <f t="shared" si="30"/>
        <v>700</v>
      </c>
      <c r="I153" s="41"/>
      <c r="J153" s="41">
        <v>71.09</v>
      </c>
      <c r="L153" s="114" t="s">
        <v>35</v>
      </c>
      <c r="M153" s="114"/>
      <c r="N153" s="114"/>
      <c r="O153" s="42">
        <f>O152+210+O150+O149+185</f>
        <v>550</v>
      </c>
      <c r="P153" s="41">
        <f>P152+P151+P150+P149+P148</f>
        <v>22</v>
      </c>
      <c r="Q153" s="41">
        <f t="shared" ref="Q153:S153" si="31">Q152+Q151+Q150+Q149+Q148</f>
        <v>21</v>
      </c>
      <c r="R153" s="41">
        <f t="shared" si="31"/>
        <v>108</v>
      </c>
      <c r="S153" s="41">
        <f t="shared" si="31"/>
        <v>735</v>
      </c>
      <c r="T153" s="41"/>
      <c r="U153" s="41">
        <v>78.02</v>
      </c>
      <c r="W153" s="114" t="s">
        <v>35</v>
      </c>
      <c r="X153" s="114"/>
      <c r="Y153" s="114"/>
      <c r="Z153" s="42">
        <f>Z150+205+184.5</f>
        <v>439.5</v>
      </c>
      <c r="AA153" s="41">
        <f>AA152+AA151+AA150+AA149+AA148</f>
        <v>10</v>
      </c>
      <c r="AB153" s="41">
        <f t="shared" ref="AB153:AD153" si="32">AB152+AB151+AB150+AB149+AB148</f>
        <v>8.9</v>
      </c>
      <c r="AC153" s="41">
        <f t="shared" si="32"/>
        <v>67.52000000000001</v>
      </c>
      <c r="AD153" s="41">
        <f t="shared" si="32"/>
        <v>379.28999999999996</v>
      </c>
      <c r="AE153" s="41"/>
      <c r="AF153" s="41">
        <v>71.09</v>
      </c>
      <c r="AH153" s="114" t="s">
        <v>35</v>
      </c>
      <c r="AI153" s="114"/>
      <c r="AJ153" s="114"/>
      <c r="AK153" s="42">
        <f>AK150+205+184.5</f>
        <v>439.5</v>
      </c>
      <c r="AL153" s="41">
        <f>AL152+AL151+AL150+AL149+AL148</f>
        <v>10</v>
      </c>
      <c r="AM153" s="41">
        <f t="shared" ref="AM153:AO153" si="33">AM152+AM151+AM150+AM149+AM148</f>
        <v>8.9</v>
      </c>
      <c r="AN153" s="41">
        <f t="shared" si="33"/>
        <v>67.52000000000001</v>
      </c>
      <c r="AO153" s="41">
        <f t="shared" si="33"/>
        <v>379.28999999999996</v>
      </c>
      <c r="AP153" s="41"/>
      <c r="AQ153" s="41">
        <v>78.02</v>
      </c>
    </row>
    <row r="154" spans="1:43" s="25" customFormat="1" ht="40.15" customHeight="1" x14ac:dyDescent="0.2">
      <c r="A154" s="149"/>
      <c r="B154" s="150"/>
      <c r="C154" s="151"/>
      <c r="D154" s="124"/>
      <c r="E154" s="125"/>
      <c r="F154" s="125"/>
      <c r="G154" s="125"/>
      <c r="H154" s="125"/>
      <c r="I154" s="125"/>
      <c r="J154" s="126"/>
      <c r="K154" s="16"/>
      <c r="L154" s="149"/>
      <c r="M154" s="150"/>
      <c r="N154" s="151"/>
      <c r="O154" s="80"/>
      <c r="P154" s="81"/>
      <c r="Q154" s="81"/>
      <c r="R154" s="81"/>
      <c r="S154" s="81"/>
      <c r="T154" s="81"/>
      <c r="U154" s="82"/>
      <c r="V154" s="16"/>
      <c r="W154" s="149"/>
      <c r="X154" s="150"/>
      <c r="Y154" s="151"/>
      <c r="Z154" s="124"/>
      <c r="AA154" s="125"/>
      <c r="AB154" s="125"/>
      <c r="AC154" s="125"/>
      <c r="AD154" s="125"/>
      <c r="AE154" s="125"/>
      <c r="AF154" s="126"/>
      <c r="AG154" s="16"/>
      <c r="AH154" s="149"/>
      <c r="AI154" s="150"/>
      <c r="AJ154" s="151"/>
      <c r="AK154" s="124"/>
      <c r="AL154" s="125"/>
      <c r="AM154" s="125"/>
      <c r="AN154" s="125"/>
      <c r="AO154" s="125"/>
      <c r="AP154" s="125"/>
      <c r="AQ154" s="126"/>
    </row>
    <row r="155" spans="1:43" s="25" customFormat="1" ht="21.2" customHeight="1" x14ac:dyDescent="0.2">
      <c r="A155" s="27" t="s">
        <v>38</v>
      </c>
      <c r="B155" s="116"/>
      <c r="C155" s="116"/>
      <c r="D155" s="28"/>
      <c r="E155" s="29"/>
      <c r="F155" s="29"/>
      <c r="G155" s="29"/>
      <c r="H155" s="29"/>
      <c r="I155" s="30"/>
      <c r="J155" s="30"/>
      <c r="L155" s="27" t="s">
        <v>38</v>
      </c>
      <c r="M155" s="116"/>
      <c r="N155" s="116"/>
      <c r="O155" s="28"/>
      <c r="P155" s="29"/>
      <c r="Q155" s="29"/>
      <c r="R155" s="29"/>
      <c r="S155" s="29"/>
      <c r="T155" s="30"/>
      <c r="U155" s="30"/>
      <c r="W155" s="27" t="s">
        <v>38</v>
      </c>
      <c r="X155" s="116"/>
      <c r="Y155" s="116"/>
      <c r="Z155" s="28"/>
      <c r="AA155" s="29"/>
      <c r="AB155" s="29"/>
      <c r="AC155" s="29"/>
      <c r="AD155" s="29"/>
      <c r="AE155" s="30"/>
      <c r="AF155" s="30"/>
      <c r="AH155" s="27" t="s">
        <v>38</v>
      </c>
      <c r="AI155" s="116"/>
      <c r="AJ155" s="116"/>
      <c r="AK155" s="28"/>
      <c r="AL155" s="29"/>
      <c r="AM155" s="29"/>
      <c r="AN155" s="29"/>
      <c r="AO155" s="29"/>
      <c r="AP155" s="30"/>
      <c r="AQ155" s="30"/>
    </row>
    <row r="156" spans="1:43" s="25" customFormat="1" ht="26.45" customHeight="1" x14ac:dyDescent="0.2">
      <c r="A156" s="31"/>
      <c r="B156" s="104" t="s">
        <v>175</v>
      </c>
      <c r="C156" s="104"/>
      <c r="D156" s="26" t="s">
        <v>120</v>
      </c>
      <c r="E156" s="49" t="s">
        <v>60</v>
      </c>
      <c r="F156" s="49" t="s">
        <v>34</v>
      </c>
      <c r="G156" s="49" t="s">
        <v>67</v>
      </c>
      <c r="H156" s="49" t="s">
        <v>98</v>
      </c>
      <c r="I156" s="49" t="s">
        <v>121</v>
      </c>
      <c r="J156" s="49"/>
      <c r="K156" s="50"/>
      <c r="L156" s="48"/>
      <c r="M156" s="104" t="s">
        <v>175</v>
      </c>
      <c r="N156" s="104"/>
      <c r="O156" s="26" t="s">
        <v>120</v>
      </c>
      <c r="P156" s="49" t="s">
        <v>60</v>
      </c>
      <c r="Q156" s="49" t="s">
        <v>34</v>
      </c>
      <c r="R156" s="49" t="s">
        <v>67</v>
      </c>
      <c r="S156" s="49" t="s">
        <v>98</v>
      </c>
      <c r="T156" s="49" t="s">
        <v>121</v>
      </c>
      <c r="U156" s="32"/>
      <c r="W156" s="31"/>
      <c r="X156" s="105" t="s">
        <v>149</v>
      </c>
      <c r="Y156" s="105"/>
      <c r="Z156" s="26" t="s">
        <v>101</v>
      </c>
      <c r="AA156" s="32"/>
      <c r="AB156" s="32"/>
      <c r="AC156" s="32" t="s">
        <v>4</v>
      </c>
      <c r="AD156" s="32" t="s">
        <v>16</v>
      </c>
      <c r="AE156" s="32" t="s">
        <v>122</v>
      </c>
      <c r="AF156" s="32"/>
      <c r="AH156" s="31"/>
      <c r="AI156" s="105" t="s">
        <v>149</v>
      </c>
      <c r="AJ156" s="105"/>
      <c r="AK156" s="26" t="s">
        <v>101</v>
      </c>
      <c r="AL156" s="49"/>
      <c r="AM156" s="49"/>
      <c r="AN156" s="49" t="s">
        <v>4</v>
      </c>
      <c r="AO156" s="49" t="s">
        <v>16</v>
      </c>
      <c r="AP156" s="49" t="s">
        <v>122</v>
      </c>
      <c r="AQ156" s="32"/>
    </row>
    <row r="157" spans="1:43" s="25" customFormat="1" ht="25.9" customHeight="1" x14ac:dyDescent="0.2">
      <c r="A157" s="31"/>
      <c r="B157" s="104" t="s">
        <v>156</v>
      </c>
      <c r="C157" s="104"/>
      <c r="D157" s="26" t="s">
        <v>42</v>
      </c>
      <c r="E157" s="49" t="s">
        <v>17</v>
      </c>
      <c r="F157" s="49" t="s">
        <v>26</v>
      </c>
      <c r="G157" s="49" t="s">
        <v>18</v>
      </c>
      <c r="H157" s="49" t="s">
        <v>77</v>
      </c>
      <c r="I157" s="49" t="s">
        <v>78</v>
      </c>
      <c r="J157" s="49"/>
      <c r="K157" s="50"/>
      <c r="L157" s="48"/>
      <c r="M157" s="104" t="s">
        <v>156</v>
      </c>
      <c r="N157" s="104"/>
      <c r="O157" s="26" t="s">
        <v>138</v>
      </c>
      <c r="P157" s="49">
        <v>7</v>
      </c>
      <c r="Q157" s="49">
        <v>4</v>
      </c>
      <c r="R157" s="49">
        <v>44</v>
      </c>
      <c r="S157" s="49">
        <v>246</v>
      </c>
      <c r="T157" s="49">
        <v>77.02</v>
      </c>
      <c r="U157" s="32"/>
      <c r="W157" s="31"/>
      <c r="X157" s="105" t="s">
        <v>159</v>
      </c>
      <c r="Y157" s="105"/>
      <c r="Z157" s="26" t="s">
        <v>123</v>
      </c>
      <c r="AA157" s="32" t="s">
        <v>17</v>
      </c>
      <c r="AB157" s="32" t="s">
        <v>37</v>
      </c>
      <c r="AC157" s="32" t="s">
        <v>58</v>
      </c>
      <c r="AD157" s="32" t="s">
        <v>118</v>
      </c>
      <c r="AE157" s="32" t="s">
        <v>124</v>
      </c>
      <c r="AF157" s="32"/>
      <c r="AH157" s="31"/>
      <c r="AI157" s="105" t="s">
        <v>159</v>
      </c>
      <c r="AJ157" s="105"/>
      <c r="AK157" s="26" t="s">
        <v>85</v>
      </c>
      <c r="AL157" s="49">
        <v>9</v>
      </c>
      <c r="AM157" s="49">
        <v>9</v>
      </c>
      <c r="AN157" s="49">
        <v>41</v>
      </c>
      <c r="AO157" s="49">
        <v>220</v>
      </c>
      <c r="AP157" s="49">
        <v>33.14</v>
      </c>
      <c r="AQ157" s="32"/>
    </row>
    <row r="158" spans="1:43" s="25" customFormat="1" ht="30" customHeight="1" x14ac:dyDescent="0.2">
      <c r="A158" s="31"/>
      <c r="B158" s="104" t="s">
        <v>151</v>
      </c>
      <c r="C158" s="104"/>
      <c r="D158" s="26" t="s">
        <v>64</v>
      </c>
      <c r="E158" s="49" t="s">
        <v>17</v>
      </c>
      <c r="F158" s="49" t="s">
        <v>26</v>
      </c>
      <c r="G158" s="49" t="s">
        <v>4</v>
      </c>
      <c r="H158" s="49" t="s">
        <v>65</v>
      </c>
      <c r="I158" s="49" t="s">
        <v>66</v>
      </c>
      <c r="J158" s="49"/>
      <c r="K158" s="50"/>
      <c r="L158" s="48"/>
      <c r="M158" s="104" t="s">
        <v>151</v>
      </c>
      <c r="N158" s="104"/>
      <c r="O158" s="26" t="s">
        <v>64</v>
      </c>
      <c r="P158" s="49" t="s">
        <v>17</v>
      </c>
      <c r="Q158" s="49" t="s">
        <v>26</v>
      </c>
      <c r="R158" s="49" t="s">
        <v>4</v>
      </c>
      <c r="S158" s="49" t="s">
        <v>65</v>
      </c>
      <c r="T158" s="49" t="s">
        <v>66</v>
      </c>
      <c r="U158" s="32"/>
      <c r="W158" s="31"/>
      <c r="X158" s="105" t="s">
        <v>176</v>
      </c>
      <c r="Y158" s="105"/>
      <c r="Z158" s="26" t="s">
        <v>125</v>
      </c>
      <c r="AA158" s="32" t="s">
        <v>34</v>
      </c>
      <c r="AB158" s="32" t="s">
        <v>67</v>
      </c>
      <c r="AC158" s="32" t="s">
        <v>104</v>
      </c>
      <c r="AD158" s="32" t="s">
        <v>126</v>
      </c>
      <c r="AE158" s="32" t="s">
        <v>127</v>
      </c>
      <c r="AF158" s="32"/>
      <c r="AH158" s="31"/>
      <c r="AI158" s="173" t="s">
        <v>176</v>
      </c>
      <c r="AJ158" s="173"/>
      <c r="AK158" s="26">
        <v>160</v>
      </c>
      <c r="AL158" s="49">
        <v>11</v>
      </c>
      <c r="AM158" s="49">
        <v>15</v>
      </c>
      <c r="AN158" s="49">
        <v>11</v>
      </c>
      <c r="AO158" s="49">
        <v>198</v>
      </c>
      <c r="AP158" s="49">
        <v>491.01</v>
      </c>
      <c r="AQ158" s="32"/>
    </row>
    <row r="159" spans="1:43" s="25" customFormat="1" ht="21.2" customHeight="1" x14ac:dyDescent="0.2">
      <c r="A159" s="31"/>
      <c r="B159" s="104" t="s">
        <v>141</v>
      </c>
      <c r="C159" s="104"/>
      <c r="D159" s="26" t="s">
        <v>21</v>
      </c>
      <c r="E159" s="49"/>
      <c r="F159" s="49"/>
      <c r="G159" s="49" t="s">
        <v>22</v>
      </c>
      <c r="H159" s="49" t="s">
        <v>23</v>
      </c>
      <c r="I159" s="49" t="s">
        <v>24</v>
      </c>
      <c r="J159" s="49"/>
      <c r="K159" s="50"/>
      <c r="L159" s="48"/>
      <c r="M159" s="104" t="s">
        <v>141</v>
      </c>
      <c r="N159" s="104"/>
      <c r="O159" s="26" t="s">
        <v>21</v>
      </c>
      <c r="P159" s="49"/>
      <c r="Q159" s="49"/>
      <c r="R159" s="49" t="s">
        <v>22</v>
      </c>
      <c r="S159" s="49" t="s">
        <v>23</v>
      </c>
      <c r="T159" s="49" t="s">
        <v>24</v>
      </c>
      <c r="U159" s="32"/>
      <c r="W159" s="31"/>
      <c r="X159" s="105" t="s">
        <v>147</v>
      </c>
      <c r="Y159" s="105"/>
      <c r="Z159" s="26" t="s">
        <v>50</v>
      </c>
      <c r="AA159" s="32" t="s">
        <v>4</v>
      </c>
      <c r="AB159" s="32" t="s">
        <v>51</v>
      </c>
      <c r="AC159" s="32" t="s">
        <v>36</v>
      </c>
      <c r="AD159" s="32" t="s">
        <v>52</v>
      </c>
      <c r="AE159" s="32" t="s">
        <v>24</v>
      </c>
      <c r="AF159" s="32"/>
      <c r="AH159" s="31"/>
      <c r="AI159" s="105" t="s">
        <v>147</v>
      </c>
      <c r="AJ159" s="105"/>
      <c r="AK159" s="26" t="s">
        <v>50</v>
      </c>
      <c r="AL159" s="49" t="s">
        <v>4</v>
      </c>
      <c r="AM159" s="49" t="s">
        <v>51</v>
      </c>
      <c r="AN159" s="49" t="s">
        <v>36</v>
      </c>
      <c r="AO159" s="49" t="s">
        <v>52</v>
      </c>
      <c r="AP159" s="49" t="s">
        <v>24</v>
      </c>
      <c r="AQ159" s="32"/>
    </row>
    <row r="160" spans="1:43" s="25" customFormat="1" ht="21.2" customHeight="1" x14ac:dyDescent="0.2">
      <c r="A160" s="31"/>
      <c r="B160" s="104" t="s">
        <v>148</v>
      </c>
      <c r="C160" s="104"/>
      <c r="D160" s="26" t="s">
        <v>25</v>
      </c>
      <c r="E160" s="49" t="s">
        <v>26</v>
      </c>
      <c r="F160" s="49" t="s">
        <v>4</v>
      </c>
      <c r="G160" s="49" t="s">
        <v>27</v>
      </c>
      <c r="H160" s="49" t="s">
        <v>28</v>
      </c>
      <c r="I160" s="49" t="s">
        <v>53</v>
      </c>
      <c r="J160" s="49"/>
      <c r="K160" s="50"/>
      <c r="L160" s="48"/>
      <c r="M160" s="104" t="s">
        <v>148</v>
      </c>
      <c r="N160" s="104"/>
      <c r="O160" s="26">
        <v>70</v>
      </c>
      <c r="P160" s="49">
        <v>6</v>
      </c>
      <c r="Q160" s="49">
        <v>1</v>
      </c>
      <c r="R160" s="49">
        <v>34</v>
      </c>
      <c r="S160" s="49">
        <v>172</v>
      </c>
      <c r="T160" s="49">
        <v>208</v>
      </c>
      <c r="U160" s="32"/>
      <c r="W160" s="31"/>
      <c r="X160" s="105" t="s">
        <v>141</v>
      </c>
      <c r="Y160" s="105"/>
      <c r="Z160" s="26" t="s">
        <v>21</v>
      </c>
      <c r="AA160" s="32"/>
      <c r="AB160" s="32"/>
      <c r="AC160" s="32" t="s">
        <v>22</v>
      </c>
      <c r="AD160" s="32" t="s">
        <v>23</v>
      </c>
      <c r="AE160" s="32" t="s">
        <v>24</v>
      </c>
      <c r="AF160" s="32"/>
      <c r="AH160" s="31"/>
      <c r="AI160" s="105" t="s">
        <v>141</v>
      </c>
      <c r="AJ160" s="105"/>
      <c r="AK160" s="26" t="s">
        <v>21</v>
      </c>
      <c r="AL160" s="49"/>
      <c r="AM160" s="49"/>
      <c r="AN160" s="49" t="s">
        <v>22</v>
      </c>
      <c r="AO160" s="49" t="s">
        <v>23</v>
      </c>
      <c r="AP160" s="49" t="s">
        <v>24</v>
      </c>
      <c r="AQ160" s="32"/>
    </row>
    <row r="161" spans="1:44" s="25" customFormat="1" ht="21.2" customHeight="1" x14ac:dyDescent="0.2">
      <c r="A161" s="106" t="s">
        <v>54</v>
      </c>
      <c r="B161" s="106"/>
      <c r="C161" s="106"/>
      <c r="D161" s="33">
        <f>D160+D159+70+154+260</f>
        <v>734</v>
      </c>
      <c r="E161" s="32">
        <f>E160+E159+E158+E157+E156</f>
        <v>21</v>
      </c>
      <c r="F161" s="32">
        <f t="shared" ref="F161:H161" si="34">F160+F159+F158+F157+F156</f>
        <v>19</v>
      </c>
      <c r="G161" s="32">
        <f t="shared" si="34"/>
        <v>85</v>
      </c>
      <c r="H161" s="32">
        <f t="shared" si="34"/>
        <v>537</v>
      </c>
      <c r="I161" s="32"/>
      <c r="J161" s="32">
        <v>79.73</v>
      </c>
      <c r="L161" s="106" t="s">
        <v>54</v>
      </c>
      <c r="M161" s="106"/>
      <c r="N161" s="106"/>
      <c r="O161" s="33">
        <f>O160+O159+70+185+260</f>
        <v>785</v>
      </c>
      <c r="P161" s="32">
        <f>P160+P159+P158+P157+P156</f>
        <v>24</v>
      </c>
      <c r="Q161" s="32">
        <f t="shared" ref="Q161:S161" si="35">Q160+Q159+Q158+Q157+Q156</f>
        <v>19</v>
      </c>
      <c r="R161" s="32">
        <f t="shared" si="35"/>
        <v>102</v>
      </c>
      <c r="S161" s="32">
        <f t="shared" si="35"/>
        <v>628</v>
      </c>
      <c r="T161" s="32"/>
      <c r="U161" s="32">
        <v>90.02</v>
      </c>
      <c r="W161" s="31"/>
      <c r="X161" s="105" t="s">
        <v>148</v>
      </c>
      <c r="Y161" s="105"/>
      <c r="Z161" s="26" t="s">
        <v>25</v>
      </c>
      <c r="AA161" s="32" t="s">
        <v>26</v>
      </c>
      <c r="AB161" s="32" t="s">
        <v>4</v>
      </c>
      <c r="AC161" s="32" t="s">
        <v>27</v>
      </c>
      <c r="AD161" s="32" t="s">
        <v>28</v>
      </c>
      <c r="AE161" s="32" t="s">
        <v>53</v>
      </c>
      <c r="AF161" s="32"/>
      <c r="AH161" s="31"/>
      <c r="AI161" s="104" t="s">
        <v>148</v>
      </c>
      <c r="AJ161" s="104"/>
      <c r="AK161" s="26">
        <v>70</v>
      </c>
      <c r="AL161" s="49">
        <v>6</v>
      </c>
      <c r="AM161" s="49">
        <v>1</v>
      </c>
      <c r="AN161" s="49">
        <v>34</v>
      </c>
      <c r="AO161" s="49">
        <v>172</v>
      </c>
      <c r="AP161" s="49">
        <v>208</v>
      </c>
      <c r="AQ161" s="32"/>
    </row>
    <row r="162" spans="1:44" s="24" customFormat="1" ht="21.2" customHeight="1" x14ac:dyDescent="0.2">
      <c r="A162" s="106" t="s">
        <v>56</v>
      </c>
      <c r="B162" s="106"/>
      <c r="C162" s="106"/>
      <c r="D162" s="33">
        <f>D161+D153</f>
        <v>1248</v>
      </c>
      <c r="E162" s="32">
        <f>E161+E153</f>
        <v>42</v>
      </c>
      <c r="F162" s="32">
        <f t="shared" ref="F162:H162" si="36">F161+F153</f>
        <v>39</v>
      </c>
      <c r="G162" s="32">
        <f t="shared" si="36"/>
        <v>184</v>
      </c>
      <c r="H162" s="32">
        <f t="shared" si="36"/>
        <v>1237</v>
      </c>
      <c r="I162" s="32"/>
      <c r="J162" s="32">
        <v>150.82</v>
      </c>
      <c r="L162" s="106" t="s">
        <v>56</v>
      </c>
      <c r="M162" s="106"/>
      <c r="N162" s="106"/>
      <c r="O162" s="33">
        <f>O161+O153</f>
        <v>1335</v>
      </c>
      <c r="P162" s="33">
        <f t="shared" ref="P162:S162" si="37">P161+P153</f>
        <v>46</v>
      </c>
      <c r="Q162" s="33">
        <f t="shared" si="37"/>
        <v>40</v>
      </c>
      <c r="R162" s="33">
        <f t="shared" si="37"/>
        <v>210</v>
      </c>
      <c r="S162" s="33">
        <f t="shared" si="37"/>
        <v>1363</v>
      </c>
      <c r="T162" s="32"/>
      <c r="U162" s="32">
        <v>168.04</v>
      </c>
      <c r="W162" s="176" t="s">
        <v>54</v>
      </c>
      <c r="X162" s="176"/>
      <c r="Y162" s="176"/>
      <c r="Z162" s="33">
        <f>Z161+Z160+Z159+Z158+Z156+226</f>
        <v>704</v>
      </c>
      <c r="AA162" s="32">
        <f>AA161+AA160+AA159+AA158+AA157+AA156</f>
        <v>21</v>
      </c>
      <c r="AB162" s="32">
        <f t="shared" ref="AB162:AD162" si="38">AB161+AB160+AB159+AB158+AB157+AB156</f>
        <v>24</v>
      </c>
      <c r="AC162" s="32">
        <f t="shared" si="38"/>
        <v>88</v>
      </c>
      <c r="AD162" s="32">
        <f t="shared" si="38"/>
        <v>594</v>
      </c>
      <c r="AE162" s="32"/>
      <c r="AF162" s="32">
        <v>79.73</v>
      </c>
      <c r="AG162" s="25"/>
      <c r="AH162" s="71"/>
      <c r="AI162" s="106" t="s">
        <v>54</v>
      </c>
      <c r="AJ162" s="175"/>
      <c r="AK162" s="33">
        <f>AK161+AK160+AK159+AK158+250+38+AK156</f>
        <v>796</v>
      </c>
      <c r="AL162" s="49">
        <f>AL161+AL160+AL159+AL158+AL157+AL156</f>
        <v>27</v>
      </c>
      <c r="AM162" s="49">
        <f t="shared" ref="AM162:AO162" si="39">AM161+AM160+AM159+AM158+AM157+AM156</f>
        <v>27</v>
      </c>
      <c r="AN162" s="49">
        <f t="shared" si="39"/>
        <v>109</v>
      </c>
      <c r="AO162" s="49">
        <f t="shared" si="39"/>
        <v>715</v>
      </c>
      <c r="AP162" s="49"/>
      <c r="AQ162" s="32">
        <v>90.02</v>
      </c>
    </row>
    <row r="163" spans="1:44" ht="18" customHeight="1" x14ac:dyDescent="0.2">
      <c r="E163" s="90"/>
      <c r="F163" s="90"/>
      <c r="G163" s="90"/>
      <c r="H163" s="90"/>
      <c r="I163" s="90"/>
      <c r="J163" s="90"/>
      <c r="L163" s="1"/>
      <c r="M163" s="1"/>
      <c r="N163" s="1"/>
      <c r="O163" s="13"/>
      <c r="P163" s="90"/>
      <c r="Q163" s="90"/>
      <c r="R163" s="90"/>
      <c r="S163" s="90"/>
      <c r="T163" s="90"/>
      <c r="U163" s="90"/>
      <c r="W163" s="177" t="s">
        <v>56</v>
      </c>
      <c r="X163" s="177"/>
      <c r="Y163" s="177"/>
      <c r="Z163" s="83">
        <f>Z162+Z153</f>
        <v>1143.5</v>
      </c>
      <c r="AA163" s="33">
        <f>AA162+AA153</f>
        <v>31</v>
      </c>
      <c r="AB163" s="33">
        <f t="shared" ref="AB163:AD163" si="40">AB162+AB153</f>
        <v>32.9</v>
      </c>
      <c r="AC163" s="33">
        <f t="shared" si="40"/>
        <v>155.52000000000001</v>
      </c>
      <c r="AD163" s="33">
        <f t="shared" si="40"/>
        <v>973.29</v>
      </c>
      <c r="AE163" s="32"/>
      <c r="AF163" s="32">
        <v>180.82</v>
      </c>
      <c r="AG163" s="32"/>
      <c r="AH163" s="25"/>
      <c r="AI163" s="106" t="s">
        <v>56</v>
      </c>
      <c r="AJ163" s="175"/>
      <c r="AK163" s="68">
        <f>AK162+AK153</f>
        <v>1235.5</v>
      </c>
      <c r="AL163" s="33">
        <f>AL162+AL153</f>
        <v>37</v>
      </c>
      <c r="AM163" s="33">
        <f t="shared" ref="AM163:AO163" si="41">AM162+AM153</f>
        <v>35.9</v>
      </c>
      <c r="AN163" s="33">
        <f t="shared" si="41"/>
        <v>176.52</v>
      </c>
      <c r="AO163" s="33">
        <f t="shared" si="41"/>
        <v>1094.29</v>
      </c>
      <c r="AP163" s="49"/>
      <c r="AQ163" s="49">
        <f>AQ162+AQ153</f>
        <v>168.04</v>
      </c>
      <c r="AR163" s="32"/>
    </row>
    <row r="164" spans="1:44" ht="19.149999999999999" customHeight="1" x14ac:dyDescent="0.2">
      <c r="E164" s="90"/>
      <c r="F164" s="90"/>
      <c r="G164" s="90"/>
      <c r="H164" s="90"/>
      <c r="I164" s="90"/>
      <c r="J164" s="90"/>
      <c r="L164" s="1"/>
      <c r="M164" s="1"/>
      <c r="N164" s="1"/>
      <c r="O164" s="13"/>
      <c r="P164" s="90"/>
      <c r="Q164" s="90"/>
      <c r="R164" s="90"/>
      <c r="S164" s="90"/>
      <c r="T164" s="90"/>
      <c r="U164" s="90"/>
      <c r="AA164" s="9"/>
      <c r="AB164" s="9"/>
      <c r="AC164" s="9"/>
      <c r="AD164" s="9"/>
      <c r="AE164" s="9"/>
      <c r="AF164" s="9"/>
      <c r="AH164" s="1"/>
      <c r="AI164" s="1"/>
      <c r="AJ164" s="1"/>
      <c r="AK164" s="13"/>
      <c r="AL164" s="9"/>
      <c r="AM164" s="9"/>
      <c r="AN164" s="9"/>
      <c r="AO164" s="9"/>
      <c r="AP164" s="9"/>
      <c r="AQ164" s="9"/>
    </row>
    <row r="165" spans="1:44" ht="16.899999999999999" customHeight="1" x14ac:dyDescent="0.2">
      <c r="E165" s="90"/>
      <c r="F165" s="90"/>
      <c r="G165" s="90"/>
      <c r="H165" s="90"/>
      <c r="I165" s="90"/>
      <c r="J165" s="90"/>
      <c r="L165" s="1"/>
      <c r="M165" s="1"/>
      <c r="N165" s="1"/>
      <c r="O165" s="13"/>
      <c r="P165" s="90"/>
      <c r="Q165" s="90"/>
      <c r="R165" s="90"/>
      <c r="S165" s="90"/>
      <c r="T165" s="90"/>
      <c r="U165" s="90"/>
      <c r="W165"/>
      <c r="X165"/>
      <c r="Y165"/>
      <c r="Z165"/>
      <c r="AA165"/>
      <c r="AB165"/>
      <c r="AC165"/>
      <c r="AD165"/>
      <c r="AE165"/>
      <c r="AF165"/>
    </row>
    <row r="166" spans="1:44" ht="10.9" customHeight="1" x14ac:dyDescent="0.2">
      <c r="A166" s="10"/>
      <c r="H166" s="10"/>
      <c r="L166" s="10"/>
      <c r="M166" s="1"/>
      <c r="N166" s="1"/>
      <c r="O166" s="13"/>
      <c r="P166" s="1"/>
      <c r="Q166" s="1"/>
      <c r="R166" s="1"/>
      <c r="S166" s="10"/>
      <c r="T166" s="1"/>
      <c r="U166" s="1"/>
      <c r="W166"/>
      <c r="X166"/>
      <c r="Y166"/>
      <c r="Z166"/>
      <c r="AA166"/>
      <c r="AB166"/>
      <c r="AC166"/>
      <c r="AD166"/>
      <c r="AE166"/>
      <c r="AF166"/>
    </row>
    <row r="167" spans="1:44" ht="10.9" customHeight="1" x14ac:dyDescent="0.2">
      <c r="A167" s="107"/>
      <c r="B167" s="107"/>
      <c r="C167" s="107"/>
      <c r="H167" s="10"/>
      <c r="L167" s="107"/>
      <c r="M167" s="107"/>
      <c r="N167" s="107"/>
      <c r="O167" s="13"/>
      <c r="P167" s="1"/>
      <c r="Q167" s="1"/>
      <c r="R167" s="1"/>
      <c r="S167" s="10"/>
      <c r="T167" s="1"/>
      <c r="U167" s="1"/>
      <c r="W167"/>
      <c r="X167"/>
      <c r="Y167"/>
      <c r="Z167"/>
      <c r="AA167"/>
      <c r="AB167"/>
      <c r="AC167"/>
      <c r="AD167"/>
      <c r="AE167"/>
      <c r="AF167"/>
    </row>
    <row r="168" spans="1:44" ht="13.15" customHeight="1" x14ac:dyDescent="0.2">
      <c r="A168" s="107"/>
      <c r="B168" s="107"/>
      <c r="C168" s="107"/>
      <c r="G168" s="108"/>
      <c r="H168" s="108"/>
      <c r="I168" s="108"/>
      <c r="J168" s="108"/>
      <c r="L168" s="107"/>
      <c r="M168" s="107"/>
      <c r="N168" s="107"/>
      <c r="O168" s="13"/>
      <c r="P168" s="1"/>
      <c r="Q168" s="1"/>
      <c r="R168" s="108"/>
      <c r="S168" s="108"/>
      <c r="T168" s="108"/>
      <c r="U168" s="108"/>
      <c r="W168"/>
      <c r="X168"/>
      <c r="Y168"/>
      <c r="Z168"/>
      <c r="AA168"/>
      <c r="AB168"/>
      <c r="AC168"/>
      <c r="AD168"/>
      <c r="AE168"/>
      <c r="AF168"/>
    </row>
    <row r="169" spans="1:44" ht="13.15" customHeight="1" x14ac:dyDescent="0.2">
      <c r="A169" s="183" t="s">
        <v>210</v>
      </c>
      <c r="B169" s="183"/>
      <c r="C169" s="183"/>
      <c r="D169" s="183"/>
      <c r="E169" s="183"/>
      <c r="F169" s="183"/>
      <c r="G169" s="183"/>
      <c r="H169" s="183"/>
      <c r="I169" s="183"/>
      <c r="J169" s="183"/>
      <c r="K169" s="183"/>
      <c r="L169" s="183"/>
      <c r="M169" s="183"/>
      <c r="N169" s="183"/>
      <c r="O169" s="183"/>
      <c r="P169" s="183"/>
      <c r="Q169" s="183"/>
      <c r="R169" s="183"/>
      <c r="S169" s="183"/>
      <c r="T169" s="183"/>
      <c r="U169" s="183"/>
      <c r="W169"/>
      <c r="X169"/>
      <c r="Y169"/>
      <c r="Z169"/>
      <c r="AA169"/>
      <c r="AB169"/>
      <c r="AC169"/>
      <c r="AD169"/>
      <c r="AE169"/>
      <c r="AF169"/>
    </row>
    <row r="170" spans="1:44" s="65" customFormat="1" ht="23.45" customHeight="1" x14ac:dyDescent="0.2">
      <c r="A170" s="183"/>
      <c r="B170" s="183"/>
      <c r="C170" s="183"/>
      <c r="D170" s="183"/>
      <c r="E170" s="183"/>
      <c r="F170" s="183"/>
      <c r="G170" s="183"/>
      <c r="H170" s="183"/>
      <c r="I170" s="183"/>
      <c r="J170" s="183"/>
      <c r="K170" s="183"/>
      <c r="L170" s="183"/>
      <c r="M170" s="183"/>
      <c r="N170" s="183"/>
      <c r="O170" s="183"/>
      <c r="P170" s="183"/>
      <c r="Q170" s="183"/>
      <c r="R170" s="183"/>
      <c r="S170" s="183"/>
      <c r="T170" s="183"/>
      <c r="U170" s="183"/>
    </row>
    <row r="171" spans="1:44" ht="10.9" customHeight="1" x14ac:dyDescent="0.2">
      <c r="A171" s="91" t="s">
        <v>187</v>
      </c>
      <c r="B171" s="91"/>
      <c r="C171" s="91"/>
      <c r="D171" s="69" t="s">
        <v>0</v>
      </c>
      <c r="E171" s="55" t="s">
        <v>192</v>
      </c>
      <c r="F171" s="56"/>
      <c r="G171" s="92" t="s">
        <v>2</v>
      </c>
      <c r="H171" s="93"/>
      <c r="I171" s="55" t="s">
        <v>183</v>
      </c>
      <c r="J171" s="56"/>
      <c r="L171" s="91" t="s">
        <v>196</v>
      </c>
      <c r="M171" s="91"/>
      <c r="N171" s="91"/>
      <c r="O171" s="69" t="s">
        <v>0</v>
      </c>
      <c r="P171" s="55" t="s">
        <v>192</v>
      </c>
      <c r="Q171" s="56"/>
      <c r="R171" s="92" t="s">
        <v>2</v>
      </c>
      <c r="S171" s="93"/>
      <c r="T171" s="55" t="s">
        <v>183</v>
      </c>
      <c r="U171" s="56"/>
      <c r="W171"/>
      <c r="X171"/>
      <c r="Y171"/>
      <c r="Z171"/>
      <c r="AA171"/>
      <c r="AB171"/>
      <c r="AC171"/>
      <c r="AD171"/>
      <c r="AE171"/>
      <c r="AF171"/>
    </row>
    <row r="172" spans="1:44" ht="36.6" customHeight="1" x14ac:dyDescent="0.2">
      <c r="A172" s="91"/>
      <c r="B172" s="91"/>
      <c r="C172" s="91"/>
      <c r="D172" s="69" t="s">
        <v>3</v>
      </c>
      <c r="E172" s="88">
        <v>2.4</v>
      </c>
      <c r="F172" s="156" t="s">
        <v>182</v>
      </c>
      <c r="G172" s="118"/>
      <c r="H172" s="118"/>
      <c r="I172" s="118"/>
      <c r="J172" s="157"/>
      <c r="K172" s="1"/>
      <c r="L172" s="91"/>
      <c r="M172" s="91"/>
      <c r="N172" s="91"/>
      <c r="O172" s="69" t="s">
        <v>3</v>
      </c>
      <c r="P172" s="88">
        <v>2.4</v>
      </c>
      <c r="Q172" s="128" t="s">
        <v>195</v>
      </c>
      <c r="R172" s="129"/>
      <c r="S172" s="129"/>
      <c r="T172" s="129"/>
      <c r="U172" s="130"/>
      <c r="W172"/>
      <c r="X172"/>
      <c r="Y172"/>
      <c r="Z172"/>
      <c r="AA172"/>
      <c r="AB172"/>
      <c r="AC172"/>
      <c r="AD172"/>
      <c r="AE172"/>
      <c r="AF172"/>
    </row>
    <row r="173" spans="1:44" s="1" customFormat="1" ht="19.899999999999999" customHeight="1" x14ac:dyDescent="0.2">
      <c r="A173" s="97" t="s">
        <v>5</v>
      </c>
      <c r="B173" s="97" t="s">
        <v>6</v>
      </c>
      <c r="C173" s="97"/>
      <c r="D173" s="97" t="s">
        <v>7</v>
      </c>
      <c r="E173" s="109" t="s">
        <v>8</v>
      </c>
      <c r="F173" s="109"/>
      <c r="G173" s="109"/>
      <c r="H173" s="112" t="s">
        <v>9</v>
      </c>
      <c r="I173" s="112" t="s">
        <v>10</v>
      </c>
      <c r="J173" s="122" t="s">
        <v>184</v>
      </c>
      <c r="L173" s="97" t="s">
        <v>5</v>
      </c>
      <c r="M173" s="97" t="s">
        <v>6</v>
      </c>
      <c r="N173" s="97"/>
      <c r="O173" s="97" t="s">
        <v>7</v>
      </c>
      <c r="P173" s="109" t="s">
        <v>8</v>
      </c>
      <c r="Q173" s="109"/>
      <c r="R173" s="109"/>
      <c r="S173" s="112" t="s">
        <v>9</v>
      </c>
      <c r="T173" s="112" t="s">
        <v>10</v>
      </c>
      <c r="U173" s="122" t="s">
        <v>184</v>
      </c>
    </row>
    <row r="174" spans="1:44" s="1" customFormat="1" ht="22.15" customHeight="1" x14ac:dyDescent="0.2">
      <c r="A174" s="98"/>
      <c r="B174" s="99"/>
      <c r="C174" s="100"/>
      <c r="D174" s="98"/>
      <c r="E174" s="11" t="s">
        <v>11</v>
      </c>
      <c r="F174" s="11" t="s">
        <v>12</v>
      </c>
      <c r="G174" s="11" t="s">
        <v>13</v>
      </c>
      <c r="H174" s="98"/>
      <c r="I174" s="98"/>
      <c r="J174" s="123"/>
      <c r="K174"/>
      <c r="L174" s="98"/>
      <c r="M174" s="99"/>
      <c r="N174" s="100"/>
      <c r="O174" s="98"/>
      <c r="P174" s="11" t="s">
        <v>11</v>
      </c>
      <c r="Q174" s="11" t="s">
        <v>12</v>
      </c>
      <c r="R174" s="11" t="s">
        <v>13</v>
      </c>
      <c r="S174" s="98"/>
      <c r="T174" s="98"/>
      <c r="U174" s="123"/>
    </row>
    <row r="175" spans="1:44" s="25" customFormat="1" ht="21.2" customHeight="1" x14ac:dyDescent="0.2">
      <c r="A175" s="5" t="s">
        <v>14</v>
      </c>
      <c r="B175" s="134"/>
      <c r="C175" s="134"/>
      <c r="D175" s="14"/>
      <c r="E175" s="12"/>
      <c r="F175" s="12"/>
      <c r="G175" s="12"/>
      <c r="H175" s="12"/>
      <c r="I175" s="7"/>
      <c r="J175" s="7"/>
      <c r="K175"/>
      <c r="L175" s="5" t="s">
        <v>14</v>
      </c>
      <c r="M175" s="134"/>
      <c r="N175" s="134"/>
      <c r="O175" s="14"/>
      <c r="P175" s="12"/>
      <c r="Q175" s="12"/>
      <c r="R175" s="12"/>
      <c r="S175" s="12"/>
      <c r="T175" s="7"/>
      <c r="U175" s="7"/>
    </row>
    <row r="176" spans="1:44" s="25" customFormat="1" ht="26.45" customHeight="1" x14ac:dyDescent="0.2">
      <c r="A176" s="31"/>
      <c r="B176" s="105" t="s">
        <v>181</v>
      </c>
      <c r="C176" s="105"/>
      <c r="D176" s="26" t="s">
        <v>15</v>
      </c>
      <c r="E176" s="49">
        <v>7.95</v>
      </c>
      <c r="F176" s="49">
        <v>6.41</v>
      </c>
      <c r="G176" s="49">
        <v>37.06</v>
      </c>
      <c r="H176" s="49">
        <v>237.37</v>
      </c>
      <c r="I176" s="49">
        <v>77.09</v>
      </c>
      <c r="J176" s="32"/>
      <c r="L176" s="31"/>
      <c r="M176" s="105" t="s">
        <v>181</v>
      </c>
      <c r="N176" s="105"/>
      <c r="O176" s="26" t="s">
        <v>190</v>
      </c>
      <c r="P176" s="49">
        <v>9.65</v>
      </c>
      <c r="Q176" s="49">
        <v>7.98</v>
      </c>
      <c r="R176" s="49">
        <v>44.48</v>
      </c>
      <c r="S176" s="49">
        <v>287.83999999999997</v>
      </c>
      <c r="T176" s="49">
        <v>77.040000000000006</v>
      </c>
      <c r="U176" s="32"/>
    </row>
    <row r="177" spans="1:32" s="25" customFormat="1" ht="21.2" customHeight="1" x14ac:dyDescent="0.2">
      <c r="A177" s="31"/>
      <c r="B177" s="105" t="s">
        <v>143</v>
      </c>
      <c r="C177" s="105"/>
      <c r="D177" s="26" t="s">
        <v>139</v>
      </c>
      <c r="E177" s="49" t="s">
        <v>4</v>
      </c>
      <c r="F177" s="49"/>
      <c r="G177" s="49" t="s">
        <v>36</v>
      </c>
      <c r="H177" s="49" t="s">
        <v>128</v>
      </c>
      <c r="I177" s="49" t="s">
        <v>25</v>
      </c>
      <c r="J177" s="32"/>
      <c r="L177" s="31"/>
      <c r="M177" s="105" t="s">
        <v>143</v>
      </c>
      <c r="N177" s="105"/>
      <c r="O177" s="26" t="s">
        <v>139</v>
      </c>
      <c r="P177" s="49" t="s">
        <v>4</v>
      </c>
      <c r="Q177" s="49"/>
      <c r="R177" s="49" t="s">
        <v>36</v>
      </c>
      <c r="S177" s="49" t="s">
        <v>128</v>
      </c>
      <c r="T177" s="49" t="s">
        <v>25</v>
      </c>
      <c r="U177" s="32"/>
    </row>
    <row r="178" spans="1:32" s="25" customFormat="1" ht="21.2" customHeight="1" x14ac:dyDescent="0.2">
      <c r="A178" s="31"/>
      <c r="B178" s="105" t="s">
        <v>141</v>
      </c>
      <c r="C178" s="105"/>
      <c r="D178" s="26" t="s">
        <v>21</v>
      </c>
      <c r="E178" s="32"/>
      <c r="F178" s="32"/>
      <c r="G178" s="32" t="s">
        <v>22</v>
      </c>
      <c r="H178" s="32" t="s">
        <v>23</v>
      </c>
      <c r="I178" s="32" t="s">
        <v>24</v>
      </c>
      <c r="J178" s="32"/>
      <c r="L178" s="31"/>
      <c r="M178" s="105" t="s">
        <v>141</v>
      </c>
      <c r="N178" s="105"/>
      <c r="O178" s="26" t="s">
        <v>21</v>
      </c>
      <c r="P178" s="32"/>
      <c r="Q178" s="32"/>
      <c r="R178" s="32" t="s">
        <v>22</v>
      </c>
      <c r="S178" s="32" t="s">
        <v>23</v>
      </c>
      <c r="T178" s="32" t="s">
        <v>24</v>
      </c>
      <c r="U178" s="32"/>
    </row>
    <row r="179" spans="1:32" s="25" customFormat="1" ht="21.2" customHeight="1" x14ac:dyDescent="0.2">
      <c r="A179" s="31"/>
      <c r="B179" s="105" t="s">
        <v>148</v>
      </c>
      <c r="C179" s="105"/>
      <c r="D179" s="26" t="s">
        <v>25</v>
      </c>
      <c r="E179" s="49" t="s">
        <v>26</v>
      </c>
      <c r="F179" s="49" t="s">
        <v>4</v>
      </c>
      <c r="G179" s="49" t="s">
        <v>27</v>
      </c>
      <c r="H179" s="49" t="s">
        <v>28</v>
      </c>
      <c r="I179" s="49" t="s">
        <v>53</v>
      </c>
      <c r="J179" s="32"/>
      <c r="L179" s="31"/>
      <c r="M179" s="105" t="s">
        <v>148</v>
      </c>
      <c r="N179" s="105"/>
      <c r="O179" s="26">
        <v>55</v>
      </c>
      <c r="P179" s="49">
        <v>4</v>
      </c>
      <c r="Q179" s="49">
        <v>1</v>
      </c>
      <c r="R179" s="49">
        <v>27</v>
      </c>
      <c r="S179" s="49">
        <v>135</v>
      </c>
      <c r="T179" s="49">
        <v>207.01</v>
      </c>
      <c r="U179" s="32"/>
    </row>
    <row r="180" spans="1:32" s="25" customFormat="1" ht="21.2" customHeight="1" x14ac:dyDescent="0.2">
      <c r="A180" s="106" t="s">
        <v>35</v>
      </c>
      <c r="B180" s="106"/>
      <c r="C180" s="106"/>
      <c r="D180" s="33">
        <f>160+D177+D178+D179</f>
        <v>510</v>
      </c>
      <c r="E180" s="49">
        <f>E179+E178+E177+E176</f>
        <v>12.95</v>
      </c>
      <c r="F180" s="49">
        <f t="shared" ref="F180:H180" si="42">F179+F178+F177+F176</f>
        <v>7.41</v>
      </c>
      <c r="G180" s="49">
        <f t="shared" si="42"/>
        <v>83.06</v>
      </c>
      <c r="H180" s="49">
        <f t="shared" si="42"/>
        <v>446.37</v>
      </c>
      <c r="I180" s="49"/>
      <c r="J180" s="32">
        <v>71.09</v>
      </c>
      <c r="L180" s="106" t="s">
        <v>35</v>
      </c>
      <c r="M180" s="106"/>
      <c r="N180" s="106"/>
      <c r="O180" s="33">
        <f>180+10+100+200+55</f>
        <v>545</v>
      </c>
      <c r="P180" s="49">
        <f>P179+P178+P177+P176</f>
        <v>14.65</v>
      </c>
      <c r="Q180" s="49">
        <f t="shared" ref="Q180" si="43">Q179+Q178+Q177+Q176</f>
        <v>8.98</v>
      </c>
      <c r="R180" s="49">
        <f t="shared" ref="R180" si="44">R179+R178+R177+R176</f>
        <v>93.47999999999999</v>
      </c>
      <c r="S180" s="49">
        <f t="shared" ref="S180" si="45">S179+S178+S177+S176</f>
        <v>508.84</v>
      </c>
      <c r="T180" s="49"/>
      <c r="U180" s="32">
        <v>78.02</v>
      </c>
    </row>
    <row r="181" spans="1:32" s="25" customFormat="1" ht="43.15" customHeight="1" x14ac:dyDescent="0.2">
      <c r="A181" s="149"/>
      <c r="B181" s="150"/>
      <c r="C181" s="151"/>
      <c r="D181" s="124"/>
      <c r="E181" s="125"/>
      <c r="F181" s="125"/>
      <c r="G181" s="125"/>
      <c r="H181" s="125"/>
      <c r="I181" s="125"/>
      <c r="J181" s="126"/>
      <c r="K181" s="16"/>
      <c r="L181" s="149"/>
      <c r="M181" s="150"/>
      <c r="N181" s="151"/>
      <c r="O181" s="124"/>
      <c r="P181" s="125"/>
      <c r="Q181" s="125"/>
      <c r="R181" s="125"/>
      <c r="S181" s="125"/>
      <c r="T181" s="125"/>
      <c r="U181" s="126"/>
      <c r="V181" s="16"/>
    </row>
    <row r="182" spans="1:32" s="25" customFormat="1" ht="39" customHeight="1" x14ac:dyDescent="0.2">
      <c r="A182" s="27" t="s">
        <v>38</v>
      </c>
      <c r="B182" s="116"/>
      <c r="C182" s="116"/>
      <c r="D182" s="28"/>
      <c r="E182" s="29"/>
      <c r="F182" s="29"/>
      <c r="G182" s="29"/>
      <c r="H182" s="29"/>
      <c r="I182" s="30"/>
      <c r="J182" s="30"/>
      <c r="L182" s="27" t="s">
        <v>38</v>
      </c>
      <c r="M182" s="116"/>
      <c r="N182" s="116"/>
      <c r="O182" s="28"/>
      <c r="P182" s="29"/>
      <c r="Q182" s="29"/>
      <c r="R182" s="29"/>
      <c r="S182" s="29"/>
      <c r="T182" s="30"/>
      <c r="U182" s="30"/>
    </row>
    <row r="183" spans="1:32" s="25" customFormat="1" ht="27.6" customHeight="1" x14ac:dyDescent="0.2">
      <c r="A183" s="31"/>
      <c r="B183" s="105" t="s">
        <v>152</v>
      </c>
      <c r="C183" s="105"/>
      <c r="D183" s="26" t="s">
        <v>39</v>
      </c>
      <c r="E183" s="32" t="s">
        <v>51</v>
      </c>
      <c r="F183" s="32" t="s">
        <v>37</v>
      </c>
      <c r="G183" s="32" t="s">
        <v>26</v>
      </c>
      <c r="H183" s="32" t="s">
        <v>69</v>
      </c>
      <c r="I183" s="32" t="s">
        <v>70</v>
      </c>
      <c r="J183" s="32"/>
      <c r="L183" s="31"/>
      <c r="M183" s="105" t="s">
        <v>152</v>
      </c>
      <c r="N183" s="105"/>
      <c r="O183" s="26" t="s">
        <v>120</v>
      </c>
      <c r="P183" s="32">
        <v>2</v>
      </c>
      <c r="Q183" s="32">
        <v>8</v>
      </c>
      <c r="R183" s="32">
        <v>4</v>
      </c>
      <c r="S183" s="32">
        <v>61</v>
      </c>
      <c r="T183" s="32">
        <v>26.08</v>
      </c>
      <c r="U183" s="32"/>
    </row>
    <row r="184" spans="1:32" s="25" customFormat="1" ht="24.6" customHeight="1" x14ac:dyDescent="0.2">
      <c r="A184" s="31"/>
      <c r="B184" s="105" t="s">
        <v>145</v>
      </c>
      <c r="C184" s="105"/>
      <c r="D184" s="26" t="s">
        <v>42</v>
      </c>
      <c r="E184" s="32" t="s">
        <v>22</v>
      </c>
      <c r="F184" s="32" t="s">
        <v>17</v>
      </c>
      <c r="G184" s="32" t="s">
        <v>43</v>
      </c>
      <c r="H184" s="32" t="s">
        <v>44</v>
      </c>
      <c r="I184" s="32" t="s">
        <v>45</v>
      </c>
      <c r="J184" s="32"/>
      <c r="L184" s="31"/>
      <c r="M184" s="105" t="s">
        <v>145</v>
      </c>
      <c r="N184" s="105"/>
      <c r="O184" s="26" t="s">
        <v>42</v>
      </c>
      <c r="P184" s="32" t="s">
        <v>22</v>
      </c>
      <c r="Q184" s="32" t="s">
        <v>17</v>
      </c>
      <c r="R184" s="32" t="s">
        <v>43</v>
      </c>
      <c r="S184" s="32" t="s">
        <v>44</v>
      </c>
      <c r="T184" s="32" t="s">
        <v>45</v>
      </c>
      <c r="U184" s="32"/>
    </row>
    <row r="185" spans="1:32" s="25" customFormat="1" ht="24.6" customHeight="1" x14ac:dyDescent="0.2">
      <c r="A185" s="31"/>
      <c r="B185" s="105" t="s">
        <v>188</v>
      </c>
      <c r="C185" s="105"/>
      <c r="D185" s="26">
        <v>60</v>
      </c>
      <c r="E185" s="32" t="s">
        <v>17</v>
      </c>
      <c r="F185" s="32" t="s">
        <v>34</v>
      </c>
      <c r="G185" s="32" t="s">
        <v>68</v>
      </c>
      <c r="H185" s="32" t="s">
        <v>99</v>
      </c>
      <c r="I185" s="32" t="s">
        <v>129</v>
      </c>
      <c r="J185" s="32"/>
      <c r="L185" s="31"/>
      <c r="M185" s="104" t="s">
        <v>188</v>
      </c>
      <c r="N185" s="104"/>
      <c r="O185" s="26">
        <v>60</v>
      </c>
      <c r="P185" s="32" t="s">
        <v>17</v>
      </c>
      <c r="Q185" s="32" t="s">
        <v>34</v>
      </c>
      <c r="R185" s="32" t="s">
        <v>68</v>
      </c>
      <c r="S185" s="32" t="s">
        <v>99</v>
      </c>
      <c r="T185" s="32" t="s">
        <v>129</v>
      </c>
      <c r="U185" s="32"/>
    </row>
    <row r="186" spans="1:32" s="25" customFormat="1" ht="21.2" customHeight="1" x14ac:dyDescent="0.2">
      <c r="A186" s="31"/>
      <c r="B186" s="105" t="s">
        <v>155</v>
      </c>
      <c r="C186" s="105"/>
      <c r="D186" s="26" t="s">
        <v>58</v>
      </c>
      <c r="E186" s="32"/>
      <c r="F186" s="32" t="s">
        <v>4</v>
      </c>
      <c r="G186" s="32" t="s">
        <v>51</v>
      </c>
      <c r="H186" s="32" t="s">
        <v>61</v>
      </c>
      <c r="I186" s="32" t="s">
        <v>76</v>
      </c>
      <c r="J186" s="32"/>
      <c r="L186" s="31"/>
      <c r="M186" s="105" t="s">
        <v>155</v>
      </c>
      <c r="N186" s="105"/>
      <c r="O186" s="26">
        <v>40</v>
      </c>
      <c r="P186" s="32">
        <v>1</v>
      </c>
      <c r="Q186" s="32">
        <v>3</v>
      </c>
      <c r="R186" s="32">
        <v>3</v>
      </c>
      <c r="S186" s="32">
        <v>29</v>
      </c>
      <c r="T186" s="32">
        <v>593.05999999999995</v>
      </c>
      <c r="U186" s="32"/>
    </row>
    <row r="187" spans="1:32" s="25" customFormat="1" ht="21.2" customHeight="1" x14ac:dyDescent="0.2">
      <c r="A187" s="31"/>
      <c r="B187" s="105" t="s">
        <v>141</v>
      </c>
      <c r="C187" s="105"/>
      <c r="D187" s="26" t="s">
        <v>21</v>
      </c>
      <c r="E187" s="32"/>
      <c r="F187" s="32"/>
      <c r="G187" s="32" t="s">
        <v>22</v>
      </c>
      <c r="H187" s="32" t="s">
        <v>23</v>
      </c>
      <c r="I187" s="32" t="s">
        <v>24</v>
      </c>
      <c r="J187" s="32"/>
      <c r="L187" s="31"/>
      <c r="M187" s="105" t="s">
        <v>141</v>
      </c>
      <c r="N187" s="105"/>
      <c r="O187" s="26" t="s">
        <v>21</v>
      </c>
      <c r="P187" s="32"/>
      <c r="Q187" s="32"/>
      <c r="R187" s="32" t="s">
        <v>22</v>
      </c>
      <c r="S187" s="32" t="s">
        <v>23</v>
      </c>
      <c r="T187" s="32" t="s">
        <v>24</v>
      </c>
      <c r="U187" s="32"/>
    </row>
    <row r="188" spans="1:32" s="25" customFormat="1" ht="21.2" customHeight="1" x14ac:dyDescent="0.2">
      <c r="A188" s="31"/>
      <c r="B188" s="105" t="s">
        <v>148</v>
      </c>
      <c r="C188" s="105"/>
      <c r="D188" s="26" t="s">
        <v>25</v>
      </c>
      <c r="E188" s="32" t="s">
        <v>26</v>
      </c>
      <c r="F188" s="32" t="s">
        <v>4</v>
      </c>
      <c r="G188" s="32" t="s">
        <v>27</v>
      </c>
      <c r="H188" s="32" t="s">
        <v>28</v>
      </c>
      <c r="I188" s="32" t="s">
        <v>53</v>
      </c>
      <c r="J188" s="32"/>
      <c r="L188" s="31"/>
      <c r="M188" s="104" t="s">
        <v>148</v>
      </c>
      <c r="N188" s="104"/>
      <c r="O188" s="26">
        <v>70</v>
      </c>
      <c r="P188" s="49">
        <v>6</v>
      </c>
      <c r="Q188" s="49">
        <v>1</v>
      </c>
      <c r="R188" s="49">
        <v>34</v>
      </c>
      <c r="S188" s="49">
        <v>172</v>
      </c>
      <c r="T188" s="49">
        <v>208</v>
      </c>
      <c r="U188" s="32"/>
    </row>
    <row r="189" spans="1:32" s="25" customFormat="1" ht="21.2" customHeight="1" x14ac:dyDescent="0.2">
      <c r="A189" s="106" t="s">
        <v>54</v>
      </c>
      <c r="B189" s="106"/>
      <c r="C189" s="106"/>
      <c r="D189" s="33">
        <f>D188+D187+D186+D185+154+208</f>
        <v>702</v>
      </c>
      <c r="E189" s="32">
        <f>E188+E187+E186+E185+E184+E183</f>
        <v>21</v>
      </c>
      <c r="F189" s="32">
        <f t="shared" ref="F189:H189" si="46">F188+F187+F186+F185+F184+F183</f>
        <v>25</v>
      </c>
      <c r="G189" s="32">
        <f t="shared" si="46"/>
        <v>90</v>
      </c>
      <c r="H189" s="32">
        <f t="shared" si="46"/>
        <v>693</v>
      </c>
      <c r="I189" s="32"/>
      <c r="J189" s="32">
        <v>79.73</v>
      </c>
      <c r="K189" s="24"/>
      <c r="L189" s="106" t="s">
        <v>54</v>
      </c>
      <c r="M189" s="106"/>
      <c r="N189" s="106"/>
      <c r="O189" s="33">
        <f>O188+O187+O186+O185+154+260</f>
        <v>784</v>
      </c>
      <c r="P189" s="32">
        <f>P188+P187+P186+P185+P184+P183</f>
        <v>24</v>
      </c>
      <c r="Q189" s="32">
        <f t="shared" ref="Q189" si="47">Q188+Q187+Q186+Q185+Q184+Q183</f>
        <v>28</v>
      </c>
      <c r="R189" s="32">
        <f t="shared" ref="R189" si="48">R188+R187+R186+R185+R184+R183</f>
        <v>101</v>
      </c>
      <c r="S189" s="32">
        <f t="shared" ref="S189" si="49">S188+S187+S186+S185+S184+S183</f>
        <v>761</v>
      </c>
      <c r="T189" s="32"/>
      <c r="U189" s="32">
        <v>90.02</v>
      </c>
    </row>
    <row r="190" spans="1:32" s="25" customFormat="1" ht="21.2" customHeight="1" x14ac:dyDescent="0.2">
      <c r="A190" s="106" t="s">
        <v>56</v>
      </c>
      <c r="B190" s="106"/>
      <c r="C190" s="106"/>
      <c r="D190" s="33">
        <f>D189+D180</f>
        <v>1212</v>
      </c>
      <c r="E190" s="32">
        <f>E189+E180</f>
        <v>33.950000000000003</v>
      </c>
      <c r="F190" s="32">
        <f t="shared" ref="F190:H190" si="50">F189+F180</f>
        <v>32.409999999999997</v>
      </c>
      <c r="G190" s="32">
        <f t="shared" si="50"/>
        <v>173.06</v>
      </c>
      <c r="H190" s="32">
        <f t="shared" si="50"/>
        <v>1139.3699999999999</v>
      </c>
      <c r="I190" s="32"/>
      <c r="J190" s="32">
        <v>150.82</v>
      </c>
      <c r="L190" s="106" t="s">
        <v>56</v>
      </c>
      <c r="M190" s="106"/>
      <c r="N190" s="106"/>
      <c r="O190" s="33">
        <f>O189+O180</f>
        <v>1329</v>
      </c>
      <c r="P190" s="32">
        <f>P189+P180</f>
        <v>38.65</v>
      </c>
      <c r="Q190" s="32">
        <f t="shared" ref="Q190" si="51">Q189+Q180</f>
        <v>36.980000000000004</v>
      </c>
      <c r="R190" s="32">
        <f t="shared" ref="R190" si="52">R189+R180</f>
        <v>194.48</v>
      </c>
      <c r="S190" s="32">
        <f t="shared" ref="S190" si="53">S189+S180</f>
        <v>1269.8399999999999</v>
      </c>
      <c r="T190" s="32"/>
      <c r="U190" s="32">
        <v>168.04</v>
      </c>
    </row>
    <row r="191" spans="1:32" s="24" customFormat="1" ht="21.2" customHeight="1" x14ac:dyDescent="0.2">
      <c r="A191" s="1"/>
      <c r="B191" s="1"/>
      <c r="C191" s="1"/>
      <c r="D191" s="13"/>
      <c r="E191" s="90"/>
      <c r="F191" s="90"/>
      <c r="G191" s="90"/>
      <c r="H191" s="90"/>
      <c r="I191" s="90"/>
      <c r="J191" s="90"/>
      <c r="K191"/>
      <c r="L191" s="1"/>
      <c r="M191" s="1"/>
      <c r="N191" s="1"/>
      <c r="O191" s="13"/>
      <c r="P191" s="90"/>
      <c r="Q191" s="90"/>
      <c r="R191" s="90"/>
      <c r="S191" s="90"/>
      <c r="T191" s="90"/>
      <c r="U191" s="90"/>
    </row>
    <row r="192" spans="1:32" ht="10.9" customHeight="1" x14ac:dyDescent="0.2">
      <c r="A192" s="8"/>
      <c r="H192" s="3"/>
      <c r="L192" s="8"/>
      <c r="M192" s="1"/>
      <c r="N192" s="1"/>
      <c r="O192" s="13"/>
      <c r="P192" s="1"/>
      <c r="Q192" s="1"/>
      <c r="R192" s="1"/>
      <c r="S192" s="3"/>
      <c r="T192" s="1"/>
      <c r="U192" s="1"/>
      <c r="W192"/>
      <c r="X192"/>
      <c r="Y192"/>
      <c r="Z192"/>
      <c r="AA192"/>
      <c r="AB192"/>
      <c r="AC192"/>
      <c r="AD192"/>
      <c r="AE192"/>
      <c r="AF192"/>
    </row>
    <row r="193" spans="1:32" ht="13.15" customHeight="1" x14ac:dyDescent="0.2">
      <c r="E193" s="90"/>
      <c r="F193" s="90"/>
      <c r="G193" s="90"/>
      <c r="H193" s="90"/>
      <c r="I193" s="90"/>
      <c r="J193" s="90"/>
      <c r="L193" s="1"/>
      <c r="M193" s="1"/>
      <c r="N193" s="1"/>
      <c r="O193" s="13"/>
      <c r="P193" s="90"/>
      <c r="Q193" s="90"/>
      <c r="R193" s="90"/>
      <c r="S193" s="90"/>
      <c r="T193" s="90"/>
      <c r="U193" s="90"/>
      <c r="W193"/>
      <c r="X193"/>
      <c r="Y193"/>
      <c r="Z193"/>
      <c r="AA193"/>
      <c r="AB193"/>
      <c r="AC193"/>
      <c r="AD193"/>
      <c r="AE193"/>
      <c r="AF193"/>
    </row>
    <row r="194" spans="1:32" ht="13.15" customHeight="1" x14ac:dyDescent="0.2">
      <c r="A194" s="3"/>
      <c r="H194" s="3"/>
      <c r="L194" s="3"/>
      <c r="M194" s="1"/>
      <c r="N194" s="1"/>
      <c r="O194" s="13"/>
      <c r="P194" s="1"/>
      <c r="Q194" s="1"/>
      <c r="R194" s="1"/>
      <c r="S194" s="3"/>
      <c r="T194" s="1"/>
      <c r="U194" s="1"/>
      <c r="W194"/>
      <c r="X194"/>
      <c r="Y194"/>
      <c r="Z194"/>
      <c r="AA194"/>
      <c r="AB194"/>
      <c r="AC194"/>
      <c r="AD194"/>
      <c r="AE194"/>
      <c r="AF194"/>
    </row>
    <row r="195" spans="1:32" ht="13.15" customHeight="1" x14ac:dyDescent="0.2">
      <c r="A195" s="107"/>
      <c r="B195" s="107"/>
      <c r="C195" s="107"/>
      <c r="H195" s="3"/>
      <c r="L195" s="107"/>
      <c r="M195" s="107"/>
      <c r="N195" s="107"/>
      <c r="O195" s="13"/>
      <c r="P195" s="1"/>
      <c r="Q195" s="1"/>
      <c r="R195" s="1"/>
      <c r="S195" s="3"/>
      <c r="T195" s="1"/>
      <c r="U195" s="1"/>
      <c r="W195"/>
      <c r="X195"/>
      <c r="Y195"/>
      <c r="Z195"/>
      <c r="AA195"/>
      <c r="AB195"/>
      <c r="AC195"/>
      <c r="AD195"/>
      <c r="AE195"/>
      <c r="AF195"/>
    </row>
    <row r="196" spans="1:32" ht="13.15" customHeight="1" x14ac:dyDescent="0.2">
      <c r="A196" s="107"/>
      <c r="B196" s="107"/>
      <c r="C196" s="107"/>
      <c r="G196" s="108"/>
      <c r="H196" s="108"/>
      <c r="I196" s="108"/>
      <c r="J196" s="108"/>
      <c r="L196" s="107"/>
      <c r="M196" s="107"/>
      <c r="N196" s="107"/>
      <c r="O196" s="13"/>
      <c r="P196" s="1"/>
      <c r="Q196" s="1"/>
      <c r="R196" s="108"/>
      <c r="S196" s="108"/>
      <c r="T196" s="108"/>
      <c r="U196" s="108"/>
      <c r="W196"/>
      <c r="X196"/>
      <c r="Y196"/>
      <c r="Z196"/>
      <c r="AA196"/>
      <c r="AB196"/>
      <c r="AC196"/>
      <c r="AD196"/>
      <c r="AE196"/>
      <c r="AF196"/>
    </row>
    <row r="197" spans="1:32" ht="13.15" customHeight="1" x14ac:dyDescent="0.2">
      <c r="A197" s="3"/>
      <c r="B197" s="3"/>
      <c r="C197" s="3"/>
      <c r="H197" s="3"/>
      <c r="L197" s="3"/>
      <c r="M197" s="3"/>
      <c r="N197" s="3"/>
      <c r="O197" s="13"/>
      <c r="P197" s="1"/>
      <c r="Q197" s="1"/>
      <c r="R197" s="1"/>
      <c r="S197" s="3"/>
      <c r="T197" s="1"/>
      <c r="U197" s="1"/>
      <c r="W197"/>
      <c r="X197"/>
      <c r="Y197"/>
      <c r="Z197"/>
      <c r="AA197"/>
      <c r="AB197"/>
      <c r="AC197"/>
      <c r="AD197"/>
      <c r="AE197"/>
      <c r="AF197"/>
    </row>
    <row r="198" spans="1:32" s="87" customFormat="1" ht="30.6" customHeight="1" x14ac:dyDescent="0.2">
      <c r="A198" s="184" t="s">
        <v>211</v>
      </c>
      <c r="B198" s="185"/>
      <c r="C198" s="185"/>
      <c r="D198" s="185"/>
      <c r="E198" s="185"/>
      <c r="F198" s="185"/>
      <c r="G198" s="185"/>
      <c r="H198" s="185"/>
      <c r="I198" s="185"/>
      <c r="J198" s="185"/>
      <c r="K198" s="185"/>
      <c r="L198" s="185"/>
      <c r="M198" s="185"/>
      <c r="N198" s="185"/>
      <c r="O198" s="185"/>
      <c r="P198" s="185"/>
      <c r="Q198" s="185"/>
      <c r="R198" s="185"/>
      <c r="S198" s="185"/>
      <c r="T198" s="185"/>
      <c r="U198" s="185"/>
    </row>
    <row r="199" spans="1:32" ht="15.6" customHeight="1" x14ac:dyDescent="0.2">
      <c r="A199" s="91" t="s">
        <v>187</v>
      </c>
      <c r="B199" s="91"/>
      <c r="C199" s="91"/>
      <c r="D199" s="69" t="s">
        <v>0</v>
      </c>
      <c r="E199" s="55" t="s">
        <v>193</v>
      </c>
      <c r="F199" s="56"/>
      <c r="G199" s="92" t="s">
        <v>2</v>
      </c>
      <c r="H199" s="93"/>
      <c r="I199" s="55" t="s">
        <v>183</v>
      </c>
      <c r="J199" s="56"/>
      <c r="L199" s="91" t="s">
        <v>197</v>
      </c>
      <c r="M199" s="91"/>
      <c r="N199" s="91"/>
      <c r="O199" s="69" t="s">
        <v>0</v>
      </c>
      <c r="P199" s="55" t="s">
        <v>193</v>
      </c>
      <c r="Q199" s="56"/>
      <c r="R199" s="92" t="s">
        <v>2</v>
      </c>
      <c r="S199" s="93"/>
      <c r="T199" s="55" t="s">
        <v>183</v>
      </c>
      <c r="U199" s="56"/>
      <c r="W199"/>
      <c r="X199"/>
      <c r="Y199"/>
      <c r="Z199"/>
      <c r="AA199"/>
      <c r="AB199"/>
      <c r="AC199"/>
      <c r="AD199"/>
      <c r="AE199"/>
      <c r="AF199"/>
    </row>
    <row r="200" spans="1:32" ht="36" customHeight="1" x14ac:dyDescent="0.2">
      <c r="A200" s="91"/>
      <c r="B200" s="91"/>
      <c r="C200" s="91"/>
      <c r="D200" s="69" t="s">
        <v>3</v>
      </c>
      <c r="E200" s="88">
        <v>2.4</v>
      </c>
      <c r="F200" s="156" t="s">
        <v>182</v>
      </c>
      <c r="G200" s="118"/>
      <c r="H200" s="118"/>
      <c r="I200" s="118"/>
      <c r="J200" s="157"/>
      <c r="L200" s="91"/>
      <c r="M200" s="91"/>
      <c r="N200" s="91"/>
      <c r="O200" s="69" t="s">
        <v>3</v>
      </c>
      <c r="P200" s="88">
        <v>2.4</v>
      </c>
      <c r="Q200" s="94" t="s">
        <v>195</v>
      </c>
      <c r="R200" s="95"/>
      <c r="S200" s="95"/>
      <c r="T200" s="95"/>
      <c r="U200" s="96"/>
      <c r="W200"/>
      <c r="X200"/>
      <c r="Y200"/>
      <c r="Z200"/>
      <c r="AA200"/>
      <c r="AB200"/>
      <c r="AC200"/>
      <c r="AD200"/>
      <c r="AE200"/>
      <c r="AF200"/>
    </row>
    <row r="201" spans="1:32" ht="20.45" customHeight="1" x14ac:dyDescent="0.2">
      <c r="A201" s="97" t="s">
        <v>5</v>
      </c>
      <c r="B201" s="97" t="s">
        <v>6</v>
      </c>
      <c r="C201" s="97"/>
      <c r="D201" s="97" t="s">
        <v>7</v>
      </c>
      <c r="E201" s="109" t="s">
        <v>8</v>
      </c>
      <c r="F201" s="109"/>
      <c r="G201" s="109"/>
      <c r="H201" s="110" t="s">
        <v>9</v>
      </c>
      <c r="I201" s="112" t="s">
        <v>10</v>
      </c>
      <c r="J201" s="122" t="s">
        <v>184</v>
      </c>
      <c r="K201" s="1"/>
      <c r="L201" s="97" t="s">
        <v>5</v>
      </c>
      <c r="M201" s="97" t="s">
        <v>6</v>
      </c>
      <c r="N201" s="97"/>
      <c r="O201" s="97" t="s">
        <v>7</v>
      </c>
      <c r="P201" s="109" t="s">
        <v>8</v>
      </c>
      <c r="Q201" s="109"/>
      <c r="R201" s="109"/>
      <c r="S201" s="110" t="s">
        <v>9</v>
      </c>
      <c r="T201" s="112" t="s">
        <v>10</v>
      </c>
      <c r="U201" s="122" t="s">
        <v>184</v>
      </c>
      <c r="W201"/>
      <c r="X201"/>
      <c r="Y201"/>
      <c r="Z201"/>
      <c r="AA201"/>
      <c r="AB201"/>
      <c r="AC201"/>
      <c r="AD201"/>
      <c r="AE201"/>
      <c r="AF201"/>
    </row>
    <row r="202" spans="1:32" s="1" customFormat="1" ht="19.899999999999999" customHeight="1" x14ac:dyDescent="0.2">
      <c r="A202" s="98"/>
      <c r="B202" s="99"/>
      <c r="C202" s="100"/>
      <c r="D202" s="98"/>
      <c r="E202" s="4" t="s">
        <v>11</v>
      </c>
      <c r="F202" s="4" t="s">
        <v>12</v>
      </c>
      <c r="G202" s="4" t="s">
        <v>13</v>
      </c>
      <c r="H202" s="111"/>
      <c r="I202" s="98"/>
      <c r="J202" s="123"/>
      <c r="L202" s="98"/>
      <c r="M202" s="99"/>
      <c r="N202" s="100"/>
      <c r="O202" s="98"/>
      <c r="P202" s="4" t="s">
        <v>11</v>
      </c>
      <c r="Q202" s="4" t="s">
        <v>12</v>
      </c>
      <c r="R202" s="4" t="s">
        <v>13</v>
      </c>
      <c r="S202" s="111"/>
      <c r="T202" s="98"/>
      <c r="U202" s="123"/>
    </row>
    <row r="203" spans="1:32" s="1" customFormat="1" ht="22.15" customHeight="1" x14ac:dyDescent="0.2">
      <c r="A203" s="27" t="s">
        <v>14</v>
      </c>
      <c r="B203" s="116"/>
      <c r="C203" s="116"/>
      <c r="D203" s="28"/>
      <c r="E203" s="29"/>
      <c r="F203" s="29"/>
      <c r="G203" s="29"/>
      <c r="H203" s="29"/>
      <c r="I203" s="30"/>
      <c r="J203" s="30"/>
      <c r="K203" s="25"/>
      <c r="L203" s="27" t="s">
        <v>14</v>
      </c>
      <c r="M203" s="116"/>
      <c r="N203" s="116"/>
      <c r="O203" s="28"/>
      <c r="P203" s="29"/>
      <c r="Q203" s="29"/>
      <c r="R203" s="29"/>
      <c r="S203" s="29"/>
      <c r="T203" s="30"/>
      <c r="U203" s="30"/>
    </row>
    <row r="204" spans="1:32" s="25" customFormat="1" ht="21.2" customHeight="1" x14ac:dyDescent="0.2">
      <c r="A204" s="39"/>
      <c r="B204" s="113" t="s">
        <v>177</v>
      </c>
      <c r="C204" s="113"/>
      <c r="D204" s="40" t="s">
        <v>125</v>
      </c>
      <c r="E204" s="41" t="s">
        <v>104</v>
      </c>
      <c r="F204" s="41" t="s">
        <v>94</v>
      </c>
      <c r="G204" s="41" t="s">
        <v>58</v>
      </c>
      <c r="H204" s="41" t="s">
        <v>130</v>
      </c>
      <c r="I204" s="41" t="s">
        <v>131</v>
      </c>
      <c r="J204" s="41"/>
      <c r="K204" s="38"/>
      <c r="L204" s="39"/>
      <c r="M204" s="113" t="s">
        <v>177</v>
      </c>
      <c r="N204" s="113"/>
      <c r="O204" s="40" t="s">
        <v>125</v>
      </c>
      <c r="P204" s="41" t="s">
        <v>104</v>
      </c>
      <c r="Q204" s="41" t="s">
        <v>94</v>
      </c>
      <c r="R204" s="41" t="s">
        <v>58</v>
      </c>
      <c r="S204" s="41" t="s">
        <v>130</v>
      </c>
      <c r="T204" s="41" t="s">
        <v>131</v>
      </c>
      <c r="U204" s="41"/>
    </row>
    <row r="205" spans="1:32" s="38" customFormat="1" ht="21.2" customHeight="1" x14ac:dyDescent="0.2">
      <c r="A205" s="39"/>
      <c r="B205" s="113" t="s">
        <v>141</v>
      </c>
      <c r="C205" s="113"/>
      <c r="D205" s="40" t="s">
        <v>21</v>
      </c>
      <c r="E205" s="41"/>
      <c r="F205" s="41"/>
      <c r="G205" s="41" t="s">
        <v>22</v>
      </c>
      <c r="H205" s="41" t="s">
        <v>23</v>
      </c>
      <c r="I205" s="41" t="s">
        <v>24</v>
      </c>
      <c r="J205" s="41"/>
      <c r="L205" s="39"/>
      <c r="M205" s="113" t="s">
        <v>141</v>
      </c>
      <c r="N205" s="113"/>
      <c r="O205" s="40" t="s">
        <v>21</v>
      </c>
      <c r="P205" s="41"/>
      <c r="Q205" s="41"/>
      <c r="R205" s="41" t="s">
        <v>22</v>
      </c>
      <c r="S205" s="41" t="s">
        <v>23</v>
      </c>
      <c r="T205" s="41" t="s">
        <v>24</v>
      </c>
      <c r="U205" s="41"/>
    </row>
    <row r="206" spans="1:32" s="38" customFormat="1" ht="21.2" customHeight="1" x14ac:dyDescent="0.2">
      <c r="A206" s="39"/>
      <c r="B206" s="113" t="s">
        <v>143</v>
      </c>
      <c r="C206" s="113"/>
      <c r="D206" s="40" t="s">
        <v>21</v>
      </c>
      <c r="E206" s="41" t="s">
        <v>4</v>
      </c>
      <c r="F206" s="41"/>
      <c r="G206" s="41" t="s">
        <v>30</v>
      </c>
      <c r="H206" s="41" t="s">
        <v>31</v>
      </c>
      <c r="I206" s="41" t="s">
        <v>32</v>
      </c>
      <c r="J206" s="41"/>
      <c r="L206" s="39"/>
      <c r="M206" s="113" t="s">
        <v>143</v>
      </c>
      <c r="N206" s="113"/>
      <c r="O206" s="40" t="s">
        <v>21</v>
      </c>
      <c r="P206" s="41" t="s">
        <v>4</v>
      </c>
      <c r="Q206" s="41"/>
      <c r="R206" s="41" t="s">
        <v>30</v>
      </c>
      <c r="S206" s="41" t="s">
        <v>31</v>
      </c>
      <c r="T206" s="41" t="s">
        <v>32</v>
      </c>
      <c r="U206" s="41"/>
    </row>
    <row r="207" spans="1:32" s="38" customFormat="1" ht="21.2" customHeight="1" x14ac:dyDescent="0.2">
      <c r="A207" s="39"/>
      <c r="B207" s="113" t="s">
        <v>148</v>
      </c>
      <c r="C207" s="113"/>
      <c r="D207" s="40" t="s">
        <v>25</v>
      </c>
      <c r="E207" s="41" t="s">
        <v>26</v>
      </c>
      <c r="F207" s="41" t="s">
        <v>4</v>
      </c>
      <c r="G207" s="41" t="s">
        <v>27</v>
      </c>
      <c r="H207" s="41" t="s">
        <v>28</v>
      </c>
      <c r="I207" s="41" t="s">
        <v>53</v>
      </c>
      <c r="J207" s="41"/>
      <c r="L207" s="39"/>
      <c r="M207" s="113" t="s">
        <v>148</v>
      </c>
      <c r="N207" s="113"/>
      <c r="O207" s="40" t="s">
        <v>25</v>
      </c>
      <c r="P207" s="41" t="s">
        <v>26</v>
      </c>
      <c r="Q207" s="41" t="s">
        <v>4</v>
      </c>
      <c r="R207" s="41" t="s">
        <v>27</v>
      </c>
      <c r="S207" s="41" t="s">
        <v>28</v>
      </c>
      <c r="T207" s="41" t="s">
        <v>53</v>
      </c>
      <c r="U207" s="41"/>
    </row>
    <row r="208" spans="1:32" s="38" customFormat="1" ht="21.2" customHeight="1" x14ac:dyDescent="0.2">
      <c r="A208" s="114" t="s">
        <v>35</v>
      </c>
      <c r="B208" s="114"/>
      <c r="C208" s="114"/>
      <c r="D208" s="42">
        <f>D207+D206+D205+D204</f>
        <v>600</v>
      </c>
      <c r="E208" s="41">
        <f>E207+E206+E205+E204</f>
        <v>16</v>
      </c>
      <c r="F208" s="41">
        <f t="shared" ref="F208:H208" si="54">F207+F206+F205+F204</f>
        <v>20</v>
      </c>
      <c r="G208" s="41">
        <f t="shared" si="54"/>
        <v>89</v>
      </c>
      <c r="H208" s="41">
        <f t="shared" si="54"/>
        <v>575</v>
      </c>
      <c r="I208" s="41"/>
      <c r="J208" s="41">
        <v>71.09</v>
      </c>
      <c r="L208" s="114" t="s">
        <v>35</v>
      </c>
      <c r="M208" s="114"/>
      <c r="N208" s="114"/>
      <c r="O208" s="42">
        <f>O207+O206+O205+O204</f>
        <v>600</v>
      </c>
      <c r="P208" s="42">
        <f t="shared" ref="P208:S208" si="55">P207+P206+P205+P204</f>
        <v>16</v>
      </c>
      <c r="Q208" s="42">
        <f t="shared" si="55"/>
        <v>20</v>
      </c>
      <c r="R208" s="42">
        <f t="shared" si="55"/>
        <v>89</v>
      </c>
      <c r="S208" s="42">
        <f t="shared" si="55"/>
        <v>575</v>
      </c>
      <c r="T208" s="41"/>
      <c r="U208" s="41">
        <v>78.02</v>
      </c>
    </row>
    <row r="209" spans="1:43" s="38" customFormat="1" ht="40.9" customHeight="1" x14ac:dyDescent="0.2">
      <c r="A209" s="149"/>
      <c r="B209" s="150"/>
      <c r="C209" s="151"/>
      <c r="D209" s="124"/>
      <c r="E209" s="125"/>
      <c r="F209" s="125"/>
      <c r="G209" s="125"/>
      <c r="H209" s="125"/>
      <c r="I209" s="125"/>
      <c r="J209" s="126"/>
      <c r="K209" s="16"/>
      <c r="L209" s="149"/>
      <c r="M209" s="150"/>
      <c r="N209" s="151"/>
      <c r="O209" s="124"/>
      <c r="P209" s="125"/>
      <c r="Q209" s="125"/>
      <c r="R209" s="125"/>
      <c r="S209" s="125"/>
      <c r="T209" s="125"/>
      <c r="U209" s="126"/>
      <c r="V209" s="16"/>
    </row>
    <row r="210" spans="1:43" s="38" customFormat="1" ht="21.2" customHeight="1" x14ac:dyDescent="0.2">
      <c r="A210" s="34" t="s">
        <v>38</v>
      </c>
      <c r="B210" s="115"/>
      <c r="C210" s="115"/>
      <c r="D210" s="35"/>
      <c r="E210" s="36"/>
      <c r="F210" s="36"/>
      <c r="G210" s="36"/>
      <c r="H210" s="36"/>
      <c r="I210" s="37"/>
      <c r="J210" s="37"/>
      <c r="L210" s="34" t="s">
        <v>38</v>
      </c>
      <c r="M210" s="115"/>
      <c r="N210" s="115"/>
      <c r="O210" s="35"/>
      <c r="P210" s="36"/>
      <c r="Q210" s="36"/>
      <c r="R210" s="36"/>
      <c r="S210" s="36"/>
      <c r="T210" s="37"/>
      <c r="U210" s="37"/>
    </row>
    <row r="211" spans="1:43" s="38" customFormat="1" ht="21.2" customHeight="1" x14ac:dyDescent="0.2">
      <c r="A211" s="39"/>
      <c r="B211" s="113" t="s">
        <v>149</v>
      </c>
      <c r="C211" s="113"/>
      <c r="D211" s="40" t="s">
        <v>58</v>
      </c>
      <c r="E211" s="41"/>
      <c r="F211" s="41"/>
      <c r="G211" s="41" t="s">
        <v>4</v>
      </c>
      <c r="H211" s="41" t="s">
        <v>26</v>
      </c>
      <c r="I211" s="41" t="s">
        <v>59</v>
      </c>
      <c r="J211" s="41"/>
      <c r="L211" s="39"/>
      <c r="M211" s="113" t="s">
        <v>149</v>
      </c>
      <c r="N211" s="113"/>
      <c r="O211" s="40" t="s">
        <v>58</v>
      </c>
      <c r="P211" s="41"/>
      <c r="Q211" s="41"/>
      <c r="R211" s="41" t="s">
        <v>4</v>
      </c>
      <c r="S211" s="41" t="s">
        <v>26</v>
      </c>
      <c r="T211" s="41" t="s">
        <v>59</v>
      </c>
      <c r="U211" s="41"/>
    </row>
    <row r="212" spans="1:43" s="38" customFormat="1" ht="21.2" customHeight="1" x14ac:dyDescent="0.2">
      <c r="A212" s="39"/>
      <c r="B212" s="113" t="s">
        <v>178</v>
      </c>
      <c r="C212" s="113"/>
      <c r="D212" s="40" t="s">
        <v>120</v>
      </c>
      <c r="E212" s="41" t="s">
        <v>60</v>
      </c>
      <c r="F212" s="41" t="s">
        <v>34</v>
      </c>
      <c r="G212" s="41" t="s">
        <v>100</v>
      </c>
      <c r="H212" s="41" t="s">
        <v>132</v>
      </c>
      <c r="I212" s="41" t="s">
        <v>133</v>
      </c>
      <c r="J212" s="41"/>
      <c r="L212" s="39"/>
      <c r="M212" s="113" t="s">
        <v>178</v>
      </c>
      <c r="N212" s="113"/>
      <c r="O212" s="40" t="s">
        <v>120</v>
      </c>
      <c r="P212" s="41" t="s">
        <v>60</v>
      </c>
      <c r="Q212" s="41" t="s">
        <v>34</v>
      </c>
      <c r="R212" s="41" t="s">
        <v>100</v>
      </c>
      <c r="S212" s="41" t="s">
        <v>132</v>
      </c>
      <c r="T212" s="41" t="s">
        <v>133</v>
      </c>
      <c r="U212" s="41"/>
    </row>
    <row r="213" spans="1:43" s="38" customFormat="1" ht="21.2" customHeight="1" x14ac:dyDescent="0.2">
      <c r="A213" s="39"/>
      <c r="B213" s="113" t="s">
        <v>150</v>
      </c>
      <c r="C213" s="113"/>
      <c r="D213" s="40" t="s">
        <v>42</v>
      </c>
      <c r="E213" s="41" t="s">
        <v>48</v>
      </c>
      <c r="F213" s="41" t="s">
        <v>60</v>
      </c>
      <c r="G213" s="41" t="s">
        <v>61</v>
      </c>
      <c r="H213" s="41" t="s">
        <v>62</v>
      </c>
      <c r="I213" s="41" t="s">
        <v>63</v>
      </c>
      <c r="J213" s="41"/>
      <c r="L213" s="39"/>
      <c r="M213" s="113" t="s">
        <v>150</v>
      </c>
      <c r="N213" s="113"/>
      <c r="O213" s="40" t="s">
        <v>138</v>
      </c>
      <c r="P213" s="41">
        <v>4</v>
      </c>
      <c r="Q213" s="41">
        <v>5</v>
      </c>
      <c r="R213" s="41">
        <v>26</v>
      </c>
      <c r="S213" s="41">
        <v>164</v>
      </c>
      <c r="T213" s="41">
        <v>107.01</v>
      </c>
      <c r="U213" s="41"/>
    </row>
    <row r="214" spans="1:43" s="38" customFormat="1" ht="21.2" customHeight="1" x14ac:dyDescent="0.2">
      <c r="A214" s="39"/>
      <c r="B214" s="113" t="s">
        <v>163</v>
      </c>
      <c r="C214" s="113"/>
      <c r="D214" s="40" t="s">
        <v>46</v>
      </c>
      <c r="E214" s="41" t="s">
        <v>37</v>
      </c>
      <c r="F214" s="41" t="s">
        <v>22</v>
      </c>
      <c r="G214" s="41" t="s">
        <v>26</v>
      </c>
      <c r="H214" s="41" t="s">
        <v>28</v>
      </c>
      <c r="I214" s="41" t="s">
        <v>102</v>
      </c>
      <c r="J214" s="41"/>
      <c r="L214" s="39"/>
      <c r="M214" s="113" t="s">
        <v>163</v>
      </c>
      <c r="N214" s="113"/>
      <c r="O214" s="40" t="s">
        <v>46</v>
      </c>
      <c r="P214" s="41" t="s">
        <v>37</v>
      </c>
      <c r="Q214" s="41" t="s">
        <v>22</v>
      </c>
      <c r="R214" s="41" t="s">
        <v>26</v>
      </c>
      <c r="S214" s="41" t="s">
        <v>28</v>
      </c>
      <c r="T214" s="41" t="s">
        <v>102</v>
      </c>
      <c r="U214" s="41"/>
    </row>
    <row r="215" spans="1:43" s="38" customFormat="1" ht="21.2" customHeight="1" x14ac:dyDescent="0.2">
      <c r="A215" s="39"/>
      <c r="B215" s="113" t="s">
        <v>141</v>
      </c>
      <c r="C215" s="113"/>
      <c r="D215" s="40" t="s">
        <v>21</v>
      </c>
      <c r="E215" s="41"/>
      <c r="F215" s="41"/>
      <c r="G215" s="41" t="s">
        <v>22</v>
      </c>
      <c r="H215" s="41" t="s">
        <v>23</v>
      </c>
      <c r="I215" s="41" t="s">
        <v>24</v>
      </c>
      <c r="J215" s="41"/>
      <c r="L215" s="39"/>
      <c r="M215" s="113" t="s">
        <v>141</v>
      </c>
      <c r="N215" s="113"/>
      <c r="O215" s="40" t="s">
        <v>21</v>
      </c>
      <c r="P215" s="41"/>
      <c r="Q215" s="41"/>
      <c r="R215" s="41" t="s">
        <v>22</v>
      </c>
      <c r="S215" s="41" t="s">
        <v>23</v>
      </c>
      <c r="T215" s="41" t="s">
        <v>24</v>
      </c>
      <c r="U215" s="41"/>
    </row>
    <row r="216" spans="1:43" s="38" customFormat="1" ht="21.2" customHeight="1" x14ac:dyDescent="0.2">
      <c r="A216" s="39"/>
      <c r="B216" s="113" t="s">
        <v>148</v>
      </c>
      <c r="C216" s="113"/>
      <c r="D216" s="40" t="s">
        <v>25</v>
      </c>
      <c r="E216" s="41" t="s">
        <v>26</v>
      </c>
      <c r="F216" s="41" t="s">
        <v>4</v>
      </c>
      <c r="G216" s="41" t="s">
        <v>27</v>
      </c>
      <c r="H216" s="41" t="s">
        <v>28</v>
      </c>
      <c r="I216" s="41">
        <v>207</v>
      </c>
      <c r="J216" s="41"/>
      <c r="L216" s="39"/>
      <c r="M216" s="104" t="s">
        <v>148</v>
      </c>
      <c r="N216" s="104"/>
      <c r="O216" s="26">
        <v>70</v>
      </c>
      <c r="P216" s="49">
        <v>6</v>
      </c>
      <c r="Q216" s="49">
        <v>1</v>
      </c>
      <c r="R216" s="49">
        <v>34</v>
      </c>
      <c r="S216" s="49">
        <v>172</v>
      </c>
      <c r="T216" s="49">
        <v>208</v>
      </c>
      <c r="U216" s="41"/>
    </row>
    <row r="217" spans="1:43" s="38" customFormat="1" ht="21.2" customHeight="1" x14ac:dyDescent="0.2">
      <c r="A217" s="114" t="s">
        <v>54</v>
      </c>
      <c r="B217" s="114"/>
      <c r="C217" s="114"/>
      <c r="D217" s="42">
        <f>D216+D215+70+154+260+D211</f>
        <v>764</v>
      </c>
      <c r="E217" s="41">
        <f>E216+E215+E214+E213+E212+E211</f>
        <v>19</v>
      </c>
      <c r="F217" s="41">
        <f t="shared" ref="F217:H217" si="56">F216+F215+F214+F213+F212+F211</f>
        <v>25</v>
      </c>
      <c r="G217" s="41">
        <f t="shared" si="56"/>
        <v>77</v>
      </c>
      <c r="H217" s="41">
        <f t="shared" si="56"/>
        <v>545</v>
      </c>
      <c r="I217" s="41"/>
      <c r="J217" s="41">
        <v>79.73</v>
      </c>
      <c r="L217" s="114" t="s">
        <v>54</v>
      </c>
      <c r="M217" s="114"/>
      <c r="N217" s="114"/>
      <c r="O217" s="42">
        <f>O216+O215+70+185+260+O211</f>
        <v>815</v>
      </c>
      <c r="P217" s="41">
        <f>P216+P215+P214+P213+P212+P211</f>
        <v>22</v>
      </c>
      <c r="Q217" s="41">
        <f t="shared" ref="Q217:S217" si="57">Q216+Q215+Q214+Q213+Q212+Q211</f>
        <v>25</v>
      </c>
      <c r="R217" s="41">
        <f t="shared" si="57"/>
        <v>91</v>
      </c>
      <c r="S217" s="41">
        <f t="shared" si="57"/>
        <v>618</v>
      </c>
      <c r="T217" s="41"/>
      <c r="U217" s="41">
        <v>90.02</v>
      </c>
    </row>
    <row r="218" spans="1:43" s="38" customFormat="1" ht="21.2" customHeight="1" x14ac:dyDescent="0.2">
      <c r="A218" s="114" t="s">
        <v>56</v>
      </c>
      <c r="B218" s="114"/>
      <c r="C218" s="114"/>
      <c r="D218" s="42">
        <f>D217+D208</f>
        <v>1364</v>
      </c>
      <c r="E218" s="42">
        <f t="shared" ref="E218:H218" si="58">E217+E208</f>
        <v>35</v>
      </c>
      <c r="F218" s="42">
        <f t="shared" si="58"/>
        <v>45</v>
      </c>
      <c r="G218" s="42">
        <f t="shared" si="58"/>
        <v>166</v>
      </c>
      <c r="H218" s="42">
        <f t="shared" si="58"/>
        <v>1120</v>
      </c>
      <c r="I218" s="41"/>
      <c r="J218" s="41">
        <v>150.82</v>
      </c>
      <c r="K218" s="43"/>
      <c r="L218" s="114" t="s">
        <v>56</v>
      </c>
      <c r="M218" s="114"/>
      <c r="N218" s="114"/>
      <c r="O218" s="42">
        <f>O217+O208</f>
        <v>1415</v>
      </c>
      <c r="P218" s="42">
        <f t="shared" ref="P218:S218" si="59">P217+P208</f>
        <v>38</v>
      </c>
      <c r="Q218" s="42">
        <f t="shared" si="59"/>
        <v>45</v>
      </c>
      <c r="R218" s="42">
        <f t="shared" si="59"/>
        <v>180</v>
      </c>
      <c r="S218" s="42">
        <f t="shared" si="59"/>
        <v>1193</v>
      </c>
      <c r="T218" s="41"/>
      <c r="U218" s="41">
        <v>168.04</v>
      </c>
    </row>
    <row r="219" spans="1:43" s="43" customFormat="1" ht="21.2" customHeight="1" x14ac:dyDescent="0.2">
      <c r="A219" s="1"/>
      <c r="B219" s="1"/>
      <c r="C219" s="1"/>
      <c r="D219" s="13"/>
      <c r="E219" s="90"/>
      <c r="F219" s="90"/>
      <c r="G219" s="90"/>
      <c r="H219" s="90"/>
      <c r="I219" s="90"/>
      <c r="J219" s="90"/>
      <c r="K219"/>
      <c r="L219" s="1"/>
      <c r="M219" s="1"/>
      <c r="N219" s="1"/>
      <c r="O219" s="13"/>
      <c r="P219" s="90"/>
      <c r="Q219" s="90"/>
      <c r="R219" s="90"/>
      <c r="S219" s="90"/>
      <c r="T219" s="90"/>
      <c r="U219" s="90"/>
    </row>
    <row r="220" spans="1:43" ht="10.9" customHeight="1" x14ac:dyDescent="0.2">
      <c r="E220" s="2"/>
      <c r="F220" s="2"/>
      <c r="G220" s="2"/>
      <c r="H220" s="2"/>
      <c r="I220" s="2"/>
      <c r="J220" s="2"/>
      <c r="L220" s="1"/>
      <c r="M220" s="1"/>
      <c r="N220" s="1"/>
      <c r="O220" s="13"/>
      <c r="P220" s="2"/>
      <c r="Q220" s="2"/>
      <c r="R220" s="2"/>
      <c r="S220" s="2"/>
      <c r="T220" s="2"/>
      <c r="U220" s="2"/>
      <c r="AA220" s="9"/>
      <c r="AB220" s="9"/>
      <c r="AC220" s="9"/>
      <c r="AD220" s="9"/>
      <c r="AE220" s="9"/>
      <c r="AF220" s="9"/>
      <c r="AH220" s="1"/>
      <c r="AI220" s="1"/>
      <c r="AJ220" s="1"/>
      <c r="AK220" s="13"/>
      <c r="AL220" s="9"/>
      <c r="AM220" s="9"/>
      <c r="AN220" s="9"/>
      <c r="AO220" s="9"/>
      <c r="AP220" s="9"/>
      <c r="AQ220" s="9"/>
    </row>
    <row r="221" spans="1:43" ht="10.9" customHeight="1" x14ac:dyDescent="0.2">
      <c r="E221" s="90"/>
      <c r="F221" s="90"/>
      <c r="G221" s="90"/>
      <c r="H221" s="90"/>
      <c r="I221" s="90"/>
      <c r="J221" s="90"/>
      <c r="L221" s="1"/>
      <c r="M221" s="1"/>
      <c r="N221" s="1"/>
      <c r="O221" s="13"/>
      <c r="P221" s="90"/>
      <c r="Q221" s="90"/>
      <c r="R221" s="90"/>
      <c r="S221" s="90"/>
      <c r="T221" s="90"/>
      <c r="U221" s="90"/>
      <c r="W221"/>
      <c r="X221"/>
      <c r="Y221"/>
      <c r="Z221"/>
      <c r="AA221"/>
      <c r="AB221"/>
      <c r="AC221"/>
      <c r="AD221"/>
      <c r="AE221"/>
      <c r="AF221"/>
    </row>
    <row r="222" spans="1:43" ht="10.9" customHeight="1" x14ac:dyDescent="0.2">
      <c r="A222" s="3"/>
      <c r="H222" s="3"/>
      <c r="L222" s="3"/>
      <c r="M222" s="1"/>
      <c r="N222" s="1"/>
      <c r="O222" s="13"/>
      <c r="P222" s="1"/>
      <c r="Q222" s="1"/>
      <c r="R222" s="1"/>
      <c r="S222" s="3"/>
      <c r="T222" s="1"/>
      <c r="U222" s="1"/>
      <c r="W222"/>
      <c r="X222"/>
      <c r="Y222"/>
      <c r="Z222"/>
      <c r="AA222"/>
      <c r="AB222"/>
      <c r="AC222"/>
      <c r="AD222"/>
      <c r="AE222"/>
      <c r="AF222"/>
    </row>
    <row r="223" spans="1:43" ht="10.9" customHeight="1" x14ac:dyDescent="0.2">
      <c r="A223" s="107"/>
      <c r="B223" s="107"/>
      <c r="C223" s="107"/>
      <c r="H223" s="3"/>
      <c r="L223" s="107"/>
      <c r="M223" s="107"/>
      <c r="N223" s="107"/>
      <c r="O223" s="13"/>
      <c r="P223" s="1"/>
      <c r="Q223" s="1"/>
      <c r="R223" s="1"/>
      <c r="S223" s="3"/>
      <c r="T223" s="1"/>
      <c r="U223" s="1"/>
      <c r="W223"/>
      <c r="X223"/>
      <c r="Y223"/>
      <c r="Z223"/>
      <c r="AA223"/>
      <c r="AB223"/>
      <c r="AC223"/>
      <c r="AD223"/>
      <c r="AE223"/>
      <c r="AF223"/>
    </row>
    <row r="224" spans="1:43" ht="10.9" customHeight="1" x14ac:dyDescent="0.2">
      <c r="A224" s="107"/>
      <c r="B224" s="107"/>
      <c r="C224" s="107"/>
      <c r="G224" s="108"/>
      <c r="H224" s="108"/>
      <c r="I224" s="108"/>
      <c r="J224" s="108"/>
      <c r="L224" s="107"/>
      <c r="M224" s="107"/>
      <c r="N224" s="107"/>
      <c r="O224" s="13"/>
      <c r="P224" s="1"/>
      <c r="Q224" s="1"/>
      <c r="R224" s="108"/>
      <c r="S224" s="108"/>
      <c r="T224" s="108"/>
      <c r="U224" s="108"/>
      <c r="W224"/>
      <c r="X224"/>
      <c r="Y224"/>
      <c r="Z224"/>
      <c r="AA224"/>
      <c r="AB224"/>
      <c r="AC224"/>
      <c r="AD224"/>
      <c r="AE224"/>
      <c r="AF224"/>
    </row>
    <row r="225" spans="1:32" ht="13.15" customHeight="1" x14ac:dyDescent="0.2">
      <c r="A225" s="3"/>
      <c r="B225" s="3"/>
      <c r="C225" s="3"/>
      <c r="H225" s="3"/>
      <c r="L225" s="3"/>
      <c r="M225" s="3"/>
      <c r="N225" s="3"/>
      <c r="O225" s="13"/>
      <c r="P225" s="1"/>
      <c r="Q225" s="1"/>
      <c r="R225" s="1"/>
      <c r="S225" s="3"/>
      <c r="T225" s="1"/>
      <c r="U225" s="1"/>
      <c r="W225"/>
      <c r="X225"/>
      <c r="Y225"/>
      <c r="Z225"/>
      <c r="AA225"/>
      <c r="AB225"/>
      <c r="AC225"/>
      <c r="AD225"/>
      <c r="AE225"/>
      <c r="AF225"/>
    </row>
    <row r="226" spans="1:32" ht="26.45" customHeight="1" x14ac:dyDescent="0.2">
      <c r="A226" s="184" t="s">
        <v>212</v>
      </c>
      <c r="B226" s="185"/>
      <c r="C226" s="185"/>
      <c r="D226" s="185"/>
      <c r="E226" s="185"/>
      <c r="F226" s="185"/>
      <c r="G226" s="185"/>
      <c r="H226" s="185"/>
      <c r="I226" s="185"/>
      <c r="J226" s="185"/>
      <c r="K226" s="185"/>
      <c r="L226" s="185"/>
      <c r="M226" s="185"/>
      <c r="N226" s="185"/>
      <c r="O226" s="185"/>
      <c r="P226" s="185"/>
      <c r="Q226" s="185"/>
      <c r="R226" s="185"/>
      <c r="S226" s="185"/>
      <c r="T226" s="185"/>
      <c r="U226" s="185"/>
      <c r="W226"/>
      <c r="X226"/>
      <c r="Y226"/>
      <c r="Z226"/>
      <c r="AA226"/>
      <c r="AB226"/>
      <c r="AC226"/>
      <c r="AD226"/>
      <c r="AE226"/>
      <c r="AF226"/>
    </row>
    <row r="227" spans="1:32" s="65" customFormat="1" ht="22.9" customHeight="1" x14ac:dyDescent="0.2">
      <c r="A227" s="91" t="s">
        <v>187</v>
      </c>
      <c r="B227" s="91"/>
      <c r="C227" s="91"/>
      <c r="D227" s="69" t="s">
        <v>0</v>
      </c>
      <c r="E227" s="72" t="s">
        <v>194</v>
      </c>
      <c r="F227" s="73"/>
      <c r="G227" s="117" t="s">
        <v>2</v>
      </c>
      <c r="H227" s="118"/>
      <c r="I227" s="72" t="s">
        <v>183</v>
      </c>
      <c r="J227" s="73"/>
      <c r="K227"/>
      <c r="L227" s="91" t="s">
        <v>198</v>
      </c>
      <c r="M227" s="91"/>
      <c r="N227" s="91"/>
      <c r="O227" s="69" t="s">
        <v>0</v>
      </c>
      <c r="P227" s="72" t="s">
        <v>194</v>
      </c>
      <c r="Q227" s="73"/>
      <c r="R227" s="117" t="s">
        <v>2</v>
      </c>
      <c r="S227" s="118"/>
      <c r="T227" s="72" t="s">
        <v>183</v>
      </c>
      <c r="U227" s="73"/>
    </row>
    <row r="228" spans="1:32" ht="29.45" customHeight="1" x14ac:dyDescent="0.2">
      <c r="A228" s="91"/>
      <c r="B228" s="91"/>
      <c r="C228" s="91"/>
      <c r="D228" s="69" t="s">
        <v>3</v>
      </c>
      <c r="E228" s="88">
        <v>2.4</v>
      </c>
      <c r="F228" s="161" t="s">
        <v>182</v>
      </c>
      <c r="G228" s="93"/>
      <c r="H228" s="93"/>
      <c r="I228" s="93"/>
      <c r="J228" s="162"/>
      <c r="L228" s="91"/>
      <c r="M228" s="91"/>
      <c r="N228" s="91"/>
      <c r="O228" s="69" t="s">
        <v>3</v>
      </c>
      <c r="P228" s="88">
        <v>2.4</v>
      </c>
      <c r="Q228" s="119" t="s">
        <v>195</v>
      </c>
      <c r="R228" s="120"/>
      <c r="S228" s="120"/>
      <c r="T228" s="120"/>
      <c r="U228" s="121"/>
      <c r="W228"/>
      <c r="X228"/>
      <c r="Y228"/>
      <c r="Z228"/>
      <c r="AA228"/>
      <c r="AB228"/>
      <c r="AC228"/>
      <c r="AD228"/>
      <c r="AE228"/>
      <c r="AF228"/>
    </row>
    <row r="229" spans="1:32" ht="19.149999999999999" customHeight="1" x14ac:dyDescent="0.2">
      <c r="A229" s="97" t="s">
        <v>5</v>
      </c>
      <c r="B229" s="97" t="s">
        <v>6</v>
      </c>
      <c r="C229" s="97"/>
      <c r="D229" s="97" t="s">
        <v>7</v>
      </c>
      <c r="E229" s="109" t="s">
        <v>8</v>
      </c>
      <c r="F229" s="109"/>
      <c r="G229" s="109"/>
      <c r="H229" s="112" t="s">
        <v>9</v>
      </c>
      <c r="I229" s="112" t="s">
        <v>10</v>
      </c>
      <c r="J229" s="122" t="s">
        <v>184</v>
      </c>
      <c r="K229" s="1"/>
      <c r="L229" s="97" t="s">
        <v>5</v>
      </c>
      <c r="M229" s="97" t="s">
        <v>6</v>
      </c>
      <c r="N229" s="97"/>
      <c r="O229" s="97" t="s">
        <v>7</v>
      </c>
      <c r="P229" s="109" t="s">
        <v>8</v>
      </c>
      <c r="Q229" s="109"/>
      <c r="R229" s="109"/>
      <c r="S229" s="112" t="s">
        <v>9</v>
      </c>
      <c r="T229" s="112" t="s">
        <v>10</v>
      </c>
      <c r="U229" s="122" t="s">
        <v>184</v>
      </c>
      <c r="W229"/>
      <c r="X229"/>
      <c r="Y229"/>
      <c r="Z229"/>
      <c r="AA229"/>
      <c r="AB229"/>
      <c r="AC229"/>
      <c r="AD229"/>
      <c r="AE229"/>
      <c r="AF229"/>
    </row>
    <row r="230" spans="1:32" s="1" customFormat="1" ht="19.899999999999999" customHeight="1" x14ac:dyDescent="0.2">
      <c r="A230" s="98"/>
      <c r="B230" s="99"/>
      <c r="C230" s="100"/>
      <c r="D230" s="98"/>
      <c r="E230" s="4" t="s">
        <v>11</v>
      </c>
      <c r="F230" s="4" t="s">
        <v>12</v>
      </c>
      <c r="G230" s="4" t="s">
        <v>13</v>
      </c>
      <c r="H230" s="98"/>
      <c r="I230" s="98"/>
      <c r="J230" s="123"/>
      <c r="L230" s="98"/>
      <c r="M230" s="99"/>
      <c r="N230" s="100"/>
      <c r="O230" s="98"/>
      <c r="P230" s="4" t="s">
        <v>11</v>
      </c>
      <c r="Q230" s="4" t="s">
        <v>12</v>
      </c>
      <c r="R230" s="4" t="s">
        <v>13</v>
      </c>
      <c r="S230" s="98"/>
      <c r="T230" s="98"/>
      <c r="U230" s="123"/>
    </row>
    <row r="231" spans="1:32" s="1" customFormat="1" ht="22.15" customHeight="1" x14ac:dyDescent="0.2">
      <c r="A231" s="27" t="s">
        <v>14</v>
      </c>
      <c r="B231" s="116"/>
      <c r="C231" s="116"/>
      <c r="D231" s="28"/>
      <c r="E231" s="29"/>
      <c r="F231" s="29"/>
      <c r="G231" s="29"/>
      <c r="H231" s="29"/>
      <c r="I231" s="30"/>
      <c r="J231" s="30"/>
      <c r="K231" s="25"/>
      <c r="L231" s="27" t="s">
        <v>14</v>
      </c>
      <c r="M231" s="116"/>
      <c r="N231" s="116"/>
      <c r="O231" s="28"/>
      <c r="P231" s="29"/>
      <c r="Q231" s="29"/>
      <c r="R231" s="29"/>
      <c r="S231" s="29"/>
      <c r="T231" s="30"/>
      <c r="U231" s="30"/>
    </row>
    <row r="232" spans="1:32" s="25" customFormat="1" ht="21.2" customHeight="1" x14ac:dyDescent="0.2">
      <c r="A232" s="31"/>
      <c r="B232" s="113" t="s">
        <v>179</v>
      </c>
      <c r="C232" s="113"/>
      <c r="D232" s="26" t="s">
        <v>42</v>
      </c>
      <c r="E232" s="49" t="s">
        <v>17</v>
      </c>
      <c r="F232" s="49" t="s">
        <v>17</v>
      </c>
      <c r="G232" s="49" t="s">
        <v>119</v>
      </c>
      <c r="H232" s="49" t="s">
        <v>134</v>
      </c>
      <c r="I232" s="49" t="s">
        <v>135</v>
      </c>
      <c r="J232" s="32"/>
      <c r="L232" s="31"/>
      <c r="M232" s="105" t="s">
        <v>179</v>
      </c>
      <c r="N232" s="105"/>
      <c r="O232" s="26" t="s">
        <v>189</v>
      </c>
      <c r="P232" s="49">
        <v>7</v>
      </c>
      <c r="Q232" s="49">
        <v>7</v>
      </c>
      <c r="R232" s="49">
        <v>67</v>
      </c>
      <c r="S232" s="49">
        <v>355</v>
      </c>
      <c r="T232" s="49">
        <v>69.02</v>
      </c>
      <c r="U232" s="49"/>
    </row>
    <row r="233" spans="1:32" s="25" customFormat="1" ht="28.9" customHeight="1" x14ac:dyDescent="0.2">
      <c r="A233" s="31"/>
      <c r="B233" s="113" t="s">
        <v>158</v>
      </c>
      <c r="C233" s="113"/>
      <c r="D233" s="26" t="s">
        <v>81</v>
      </c>
      <c r="E233" s="49" t="s">
        <v>4</v>
      </c>
      <c r="F233" s="49"/>
      <c r="G233" s="49" t="s">
        <v>82</v>
      </c>
      <c r="H233" s="49" t="s">
        <v>83</v>
      </c>
      <c r="I233" s="49" t="s">
        <v>84</v>
      </c>
      <c r="J233" s="32"/>
      <c r="L233" s="31"/>
      <c r="M233" s="105" t="s">
        <v>158</v>
      </c>
      <c r="N233" s="105"/>
      <c r="O233" s="26" t="s">
        <v>81</v>
      </c>
      <c r="P233" s="49" t="s">
        <v>4</v>
      </c>
      <c r="Q233" s="49"/>
      <c r="R233" s="49" t="s">
        <v>82</v>
      </c>
      <c r="S233" s="49" t="s">
        <v>83</v>
      </c>
      <c r="T233" s="49" t="s">
        <v>84</v>
      </c>
      <c r="U233" s="49"/>
    </row>
    <row r="234" spans="1:32" s="25" customFormat="1" ht="28.9" customHeight="1" x14ac:dyDescent="0.2">
      <c r="A234" s="31"/>
      <c r="B234" s="113" t="s">
        <v>136</v>
      </c>
      <c r="C234" s="113"/>
      <c r="D234" s="26">
        <v>100</v>
      </c>
      <c r="E234" s="49">
        <v>4</v>
      </c>
      <c r="F234" s="49">
        <v>3</v>
      </c>
      <c r="G234" s="49">
        <v>25</v>
      </c>
      <c r="H234" s="49">
        <v>140</v>
      </c>
      <c r="I234" s="49">
        <v>112.03</v>
      </c>
      <c r="J234" s="49"/>
      <c r="L234" s="31"/>
      <c r="M234" s="105" t="s">
        <v>136</v>
      </c>
      <c r="N234" s="105"/>
      <c r="O234" s="26">
        <v>100</v>
      </c>
      <c r="P234" s="49">
        <v>4</v>
      </c>
      <c r="Q234" s="49">
        <v>3</v>
      </c>
      <c r="R234" s="49">
        <v>25</v>
      </c>
      <c r="S234" s="49">
        <v>140</v>
      </c>
      <c r="T234" s="49">
        <v>112.03</v>
      </c>
      <c r="U234" s="49"/>
    </row>
    <row r="235" spans="1:32" s="25" customFormat="1" ht="21.2" customHeight="1" x14ac:dyDescent="0.2">
      <c r="A235" s="31"/>
      <c r="B235" s="113" t="s">
        <v>148</v>
      </c>
      <c r="C235" s="113"/>
      <c r="D235" s="26" t="s">
        <v>25</v>
      </c>
      <c r="E235" s="49" t="s">
        <v>26</v>
      </c>
      <c r="F235" s="49" t="s">
        <v>4</v>
      </c>
      <c r="G235" s="49" t="s">
        <v>27</v>
      </c>
      <c r="H235" s="49" t="s">
        <v>28</v>
      </c>
      <c r="I235" s="49" t="s">
        <v>29</v>
      </c>
      <c r="J235" s="32"/>
      <c r="L235" s="31"/>
      <c r="M235" s="105" t="s">
        <v>148</v>
      </c>
      <c r="N235" s="105"/>
      <c r="O235" s="26">
        <v>55</v>
      </c>
      <c r="P235" s="49">
        <v>4</v>
      </c>
      <c r="Q235" s="49">
        <v>1</v>
      </c>
      <c r="R235" s="49">
        <v>27</v>
      </c>
      <c r="S235" s="49">
        <v>135</v>
      </c>
      <c r="T235" s="49">
        <v>207.01</v>
      </c>
      <c r="U235" s="49"/>
    </row>
    <row r="236" spans="1:32" s="25" customFormat="1" ht="21.2" customHeight="1" x14ac:dyDescent="0.2">
      <c r="A236" s="106" t="s">
        <v>35</v>
      </c>
      <c r="B236" s="106"/>
      <c r="C236" s="106"/>
      <c r="D236" s="33">
        <f>D235+D234+210+154</f>
        <v>514</v>
      </c>
      <c r="E236" s="49">
        <f>E235+E234+E233+E232</f>
        <v>15</v>
      </c>
      <c r="F236" s="49">
        <f t="shared" ref="F236:H236" si="60">F235+F234+F233+F232</f>
        <v>10</v>
      </c>
      <c r="G236" s="49">
        <f t="shared" si="60"/>
        <v>126</v>
      </c>
      <c r="H236" s="49">
        <f t="shared" si="60"/>
        <v>628</v>
      </c>
      <c r="I236" s="49"/>
      <c r="J236" s="32">
        <v>71.09</v>
      </c>
      <c r="L236" s="106" t="s">
        <v>35</v>
      </c>
      <c r="M236" s="106"/>
      <c r="N236" s="106"/>
      <c r="O236" s="33">
        <f>O235+O234+210+180+4.5</f>
        <v>549.5</v>
      </c>
      <c r="P236" s="49">
        <f>P235+P234+P233+P232</f>
        <v>16</v>
      </c>
      <c r="Q236" s="49">
        <f t="shared" ref="Q236:S236" si="61">Q235+Q234+Q233+Q232</f>
        <v>11</v>
      </c>
      <c r="R236" s="49">
        <f t="shared" si="61"/>
        <v>140</v>
      </c>
      <c r="S236" s="49">
        <f t="shared" si="61"/>
        <v>719</v>
      </c>
      <c r="T236" s="49"/>
      <c r="U236" s="49">
        <v>78.02</v>
      </c>
    </row>
    <row r="237" spans="1:32" s="25" customFormat="1" ht="46.15" customHeight="1" x14ac:dyDescent="0.2">
      <c r="A237" s="149"/>
      <c r="B237" s="150"/>
      <c r="C237" s="151"/>
      <c r="D237" s="124"/>
      <c r="E237" s="125"/>
      <c r="F237" s="125"/>
      <c r="G237" s="125"/>
      <c r="H237" s="125"/>
      <c r="I237" s="125"/>
      <c r="J237" s="126"/>
      <c r="K237" s="16"/>
      <c r="L237" s="149"/>
      <c r="M237" s="150"/>
      <c r="N237" s="151"/>
      <c r="O237" s="80"/>
      <c r="P237" s="81"/>
      <c r="Q237" s="81"/>
      <c r="R237" s="81"/>
      <c r="S237" s="82"/>
      <c r="T237" s="80"/>
      <c r="U237" s="82"/>
      <c r="V237" s="16"/>
    </row>
    <row r="238" spans="1:32" s="25" customFormat="1" ht="21.2" customHeight="1" x14ac:dyDescent="0.2">
      <c r="A238" s="27" t="s">
        <v>38</v>
      </c>
      <c r="B238" s="116"/>
      <c r="C238" s="116"/>
      <c r="D238" s="28"/>
      <c r="E238" s="52"/>
      <c r="F238" s="52"/>
      <c r="G238" s="52"/>
      <c r="H238" s="52"/>
      <c r="I238" s="53"/>
      <c r="J238" s="30"/>
      <c r="L238" s="27" t="s">
        <v>38</v>
      </c>
      <c r="M238" s="116"/>
      <c r="N238" s="116"/>
      <c r="O238" s="28"/>
      <c r="P238" s="28"/>
      <c r="Q238" s="28"/>
      <c r="R238" s="28"/>
      <c r="S238" s="28"/>
      <c r="T238" s="59"/>
      <c r="U238" s="59"/>
    </row>
    <row r="239" spans="1:32" s="25" customFormat="1" ht="27.6" customHeight="1" x14ac:dyDescent="0.2">
      <c r="A239" s="31"/>
      <c r="B239" s="105" t="s">
        <v>180</v>
      </c>
      <c r="C239" s="105"/>
      <c r="D239" s="26" t="s">
        <v>101</v>
      </c>
      <c r="E239" s="49" t="s">
        <v>4</v>
      </c>
      <c r="F239" s="49" t="s">
        <v>60</v>
      </c>
      <c r="G239" s="49" t="s">
        <v>60</v>
      </c>
      <c r="H239" s="49" t="s">
        <v>137</v>
      </c>
      <c r="I239" s="49" t="s">
        <v>94</v>
      </c>
      <c r="J239" s="32"/>
      <c r="L239" s="31"/>
      <c r="M239" s="105" t="s">
        <v>180</v>
      </c>
      <c r="N239" s="105"/>
      <c r="O239" s="26" t="s">
        <v>101</v>
      </c>
      <c r="P239" s="49" t="s">
        <v>4</v>
      </c>
      <c r="Q239" s="49" t="s">
        <v>60</v>
      </c>
      <c r="R239" s="49" t="s">
        <v>60</v>
      </c>
      <c r="S239" s="49" t="s">
        <v>137</v>
      </c>
      <c r="T239" s="49" t="s">
        <v>94</v>
      </c>
      <c r="U239" s="49"/>
    </row>
    <row r="240" spans="1:32" s="25" customFormat="1" ht="28.9" customHeight="1" x14ac:dyDescent="0.2">
      <c r="A240" s="31"/>
      <c r="B240" s="105" t="s">
        <v>165</v>
      </c>
      <c r="C240" s="105"/>
      <c r="D240" s="26" t="s">
        <v>21</v>
      </c>
      <c r="E240" s="49" t="s">
        <v>26</v>
      </c>
      <c r="F240" s="49" t="s">
        <v>37</v>
      </c>
      <c r="G240" s="49" t="s">
        <v>107</v>
      </c>
      <c r="H240" s="49" t="s">
        <v>108</v>
      </c>
      <c r="I240" s="49" t="s">
        <v>109</v>
      </c>
      <c r="J240" s="32"/>
      <c r="L240" s="31"/>
      <c r="M240" s="105" t="s">
        <v>165</v>
      </c>
      <c r="N240" s="105"/>
      <c r="O240" s="26">
        <v>250</v>
      </c>
      <c r="P240" s="49">
        <v>5</v>
      </c>
      <c r="Q240" s="49">
        <v>9</v>
      </c>
      <c r="R240" s="49">
        <v>20</v>
      </c>
      <c r="S240" s="49">
        <v>120</v>
      </c>
      <c r="T240" s="49">
        <v>31.18</v>
      </c>
      <c r="U240" s="49"/>
    </row>
    <row r="241" spans="1:43" s="25" customFormat="1" ht="27.6" customHeight="1" x14ac:dyDescent="0.2">
      <c r="A241" s="31"/>
      <c r="B241" s="105" t="s">
        <v>160</v>
      </c>
      <c r="C241" s="105"/>
      <c r="D241" s="26" t="s">
        <v>42</v>
      </c>
      <c r="E241" s="49" t="s">
        <v>60</v>
      </c>
      <c r="F241" s="49" t="s">
        <v>48</v>
      </c>
      <c r="G241" s="49" t="s">
        <v>89</v>
      </c>
      <c r="H241" s="49" t="s">
        <v>90</v>
      </c>
      <c r="I241" s="49" t="s">
        <v>91</v>
      </c>
      <c r="J241" s="32"/>
      <c r="L241" s="31"/>
      <c r="M241" s="105" t="s">
        <v>160</v>
      </c>
      <c r="N241" s="105"/>
      <c r="O241" s="26" t="s">
        <v>138</v>
      </c>
      <c r="P241" s="49">
        <v>6</v>
      </c>
      <c r="Q241" s="49">
        <v>4</v>
      </c>
      <c r="R241" s="49">
        <v>40</v>
      </c>
      <c r="S241" s="49">
        <v>222</v>
      </c>
      <c r="T241" s="49">
        <v>155</v>
      </c>
      <c r="U241" s="49"/>
    </row>
    <row r="242" spans="1:43" s="54" customFormat="1" ht="28.9" customHeight="1" x14ac:dyDescent="0.2">
      <c r="A242" s="48"/>
      <c r="B242" s="104" t="s">
        <v>161</v>
      </c>
      <c r="C242" s="104"/>
      <c r="D242" s="66" t="s">
        <v>25</v>
      </c>
      <c r="E242" s="67" t="s">
        <v>17</v>
      </c>
      <c r="F242" s="67" t="s">
        <v>37</v>
      </c>
      <c r="G242" s="67" t="s">
        <v>51</v>
      </c>
      <c r="H242" s="67" t="s">
        <v>92</v>
      </c>
      <c r="I242" s="67" t="s">
        <v>93</v>
      </c>
      <c r="J242" s="67"/>
      <c r="L242" s="48"/>
      <c r="M242" s="104" t="s">
        <v>161</v>
      </c>
      <c r="N242" s="104"/>
      <c r="O242" s="66" t="s">
        <v>25</v>
      </c>
      <c r="P242" s="67" t="s">
        <v>17</v>
      </c>
      <c r="Q242" s="67" t="s">
        <v>37</v>
      </c>
      <c r="R242" s="67" t="s">
        <v>51</v>
      </c>
      <c r="S242" s="67" t="s">
        <v>92</v>
      </c>
      <c r="T242" s="67" t="s">
        <v>93</v>
      </c>
      <c r="U242" s="67"/>
    </row>
    <row r="243" spans="1:43" s="25" customFormat="1" ht="21.2" customHeight="1" x14ac:dyDescent="0.2">
      <c r="A243" s="31"/>
      <c r="B243" s="105" t="s">
        <v>141</v>
      </c>
      <c r="C243" s="105"/>
      <c r="D243" s="26" t="s">
        <v>21</v>
      </c>
      <c r="E243" s="49"/>
      <c r="F243" s="49"/>
      <c r="G243" s="49" t="s">
        <v>22</v>
      </c>
      <c r="H243" s="49" t="s">
        <v>23</v>
      </c>
      <c r="I243" s="49" t="s">
        <v>24</v>
      </c>
      <c r="J243" s="32"/>
      <c r="L243" s="31"/>
      <c r="M243" s="105" t="s">
        <v>141</v>
      </c>
      <c r="N243" s="105"/>
      <c r="O243" s="26" t="s">
        <v>21</v>
      </c>
      <c r="P243" s="49"/>
      <c r="Q243" s="49"/>
      <c r="R243" s="49" t="s">
        <v>22</v>
      </c>
      <c r="S243" s="49" t="s">
        <v>23</v>
      </c>
      <c r="T243" s="49" t="s">
        <v>24</v>
      </c>
      <c r="U243" s="49"/>
    </row>
    <row r="244" spans="1:43" s="25" customFormat="1" ht="21.2" customHeight="1" x14ac:dyDescent="0.2">
      <c r="A244" s="31"/>
      <c r="B244" s="105" t="s">
        <v>148</v>
      </c>
      <c r="C244" s="105"/>
      <c r="D244" s="26" t="s">
        <v>25</v>
      </c>
      <c r="E244" s="49" t="s">
        <v>26</v>
      </c>
      <c r="F244" s="49" t="s">
        <v>4</v>
      </c>
      <c r="G244" s="49" t="s">
        <v>27</v>
      </c>
      <c r="H244" s="49" t="s">
        <v>28</v>
      </c>
      <c r="I244" s="49" t="s">
        <v>53</v>
      </c>
      <c r="J244" s="32"/>
      <c r="L244" s="31"/>
      <c r="M244" s="104" t="s">
        <v>148</v>
      </c>
      <c r="N244" s="104"/>
      <c r="O244" s="26">
        <v>70</v>
      </c>
      <c r="P244" s="49">
        <v>6</v>
      </c>
      <c r="Q244" s="49">
        <v>1</v>
      </c>
      <c r="R244" s="49">
        <v>34</v>
      </c>
      <c r="S244" s="49">
        <v>172</v>
      </c>
      <c r="T244" s="49">
        <v>208</v>
      </c>
      <c r="U244" s="49"/>
    </row>
    <row r="245" spans="1:43" s="25" customFormat="1" ht="21.2" customHeight="1" x14ac:dyDescent="0.2">
      <c r="A245" s="106" t="s">
        <v>54</v>
      </c>
      <c r="B245" s="106"/>
      <c r="C245" s="106"/>
      <c r="D245" s="33">
        <f>D244+D243+D242+154+D240+D239</f>
        <v>714</v>
      </c>
      <c r="E245" s="49">
        <f>E244+E243+E242+E241+E240+E239</f>
        <v>20</v>
      </c>
      <c r="F245" s="49">
        <f t="shared" ref="F245:H245" si="62">F244+F243+F242+F241+F240+F239</f>
        <v>23</v>
      </c>
      <c r="G245" s="49">
        <f t="shared" si="62"/>
        <v>89</v>
      </c>
      <c r="H245" s="49">
        <f t="shared" si="62"/>
        <v>596</v>
      </c>
      <c r="I245" s="49"/>
      <c r="J245" s="32">
        <v>79.73</v>
      </c>
      <c r="L245" s="106" t="s">
        <v>54</v>
      </c>
      <c r="M245" s="106"/>
      <c r="N245" s="106"/>
      <c r="O245" s="33">
        <f>O244+O243+O242+O240+O239+185</f>
        <v>815</v>
      </c>
      <c r="P245" s="49">
        <f>P244+P243+P242+P241++P240+P239</f>
        <v>24</v>
      </c>
      <c r="Q245" s="49">
        <f t="shared" ref="Q245:S245" si="63">Q244+Q243+Q242+Q241++Q240+Q239</f>
        <v>26</v>
      </c>
      <c r="R245" s="49">
        <f t="shared" si="63"/>
        <v>110</v>
      </c>
      <c r="S245" s="49">
        <f t="shared" si="63"/>
        <v>716</v>
      </c>
      <c r="T245" s="49"/>
      <c r="U245" s="49">
        <v>90.02</v>
      </c>
    </row>
    <row r="246" spans="1:43" s="25" customFormat="1" ht="21.2" customHeight="1" x14ac:dyDescent="0.2">
      <c r="A246" s="106" t="s">
        <v>56</v>
      </c>
      <c r="B246" s="106"/>
      <c r="C246" s="106"/>
      <c r="D246" s="33">
        <f>D245+D236</f>
        <v>1228</v>
      </c>
      <c r="E246" s="33">
        <f t="shared" ref="E246:H246" si="64">E245+E236</f>
        <v>35</v>
      </c>
      <c r="F246" s="33">
        <f t="shared" si="64"/>
        <v>33</v>
      </c>
      <c r="G246" s="33">
        <f t="shared" si="64"/>
        <v>215</v>
      </c>
      <c r="H246" s="33">
        <f t="shared" si="64"/>
        <v>1224</v>
      </c>
      <c r="I246" s="49"/>
      <c r="J246" s="32">
        <v>150.82</v>
      </c>
      <c r="K246" s="24"/>
      <c r="L246" s="106" t="s">
        <v>56</v>
      </c>
      <c r="M246" s="106"/>
      <c r="N246" s="106"/>
      <c r="O246" s="33">
        <f>O245+O236</f>
        <v>1364.5</v>
      </c>
      <c r="P246" s="33">
        <f t="shared" ref="P246:S246" si="65">P245+P236</f>
        <v>40</v>
      </c>
      <c r="Q246" s="33">
        <f t="shared" si="65"/>
        <v>37</v>
      </c>
      <c r="R246" s="33">
        <f t="shared" si="65"/>
        <v>250</v>
      </c>
      <c r="S246" s="33">
        <f t="shared" si="65"/>
        <v>1435</v>
      </c>
      <c r="T246" s="49"/>
      <c r="U246" s="49">
        <v>168.04</v>
      </c>
    </row>
    <row r="247" spans="1:43" s="25" customFormat="1" ht="21.2" customHeight="1" x14ac:dyDescent="0.2">
      <c r="A247" s="106" t="s">
        <v>213</v>
      </c>
      <c r="B247" s="106"/>
      <c r="C247" s="106"/>
      <c r="D247" s="33">
        <f>D246+D218+D190+D162+Z163+D135+D108+D81+D55+D27</f>
        <v>12237</v>
      </c>
      <c r="E247" s="33">
        <f t="shared" ref="E247:H247" si="66">E246+E218+E190+E162+AA163+E135+E108+E81+E55+E27</f>
        <v>382.95</v>
      </c>
      <c r="F247" s="33">
        <f t="shared" si="66"/>
        <v>379.31</v>
      </c>
      <c r="G247" s="33">
        <f t="shared" si="66"/>
        <v>1757.58</v>
      </c>
      <c r="H247" s="33">
        <f t="shared" si="66"/>
        <v>11605.66</v>
      </c>
      <c r="I247" s="33"/>
      <c r="J247" s="32"/>
      <c r="L247" s="106" t="s">
        <v>213</v>
      </c>
      <c r="M247" s="106"/>
      <c r="N247" s="106"/>
      <c r="O247" s="33">
        <f>O246+O218+O190+O162+AK163+O135+O108+O81+O55+O27</f>
        <v>13312.5</v>
      </c>
      <c r="P247" s="33">
        <f t="shared" ref="P247:S247" si="67">P246+P218+P190+P162+AL163+P135+P108+P81+P55+P27</f>
        <v>429.65</v>
      </c>
      <c r="Q247" s="33">
        <f t="shared" si="67"/>
        <v>405.88</v>
      </c>
      <c r="R247" s="33">
        <f t="shared" si="67"/>
        <v>1984</v>
      </c>
      <c r="S247" s="33">
        <f t="shared" si="67"/>
        <v>12878.130000000001</v>
      </c>
      <c r="T247" s="49"/>
      <c r="U247" s="49"/>
    </row>
    <row r="248" spans="1:43" s="25" customFormat="1" ht="21.2" customHeight="1" x14ac:dyDescent="0.2">
      <c r="A248" s="106" t="s">
        <v>214</v>
      </c>
      <c r="B248" s="106"/>
      <c r="C248" s="106"/>
      <c r="D248" s="33">
        <f>D247/10</f>
        <v>1223.7</v>
      </c>
      <c r="E248" s="33">
        <f t="shared" ref="E248:H248" si="68">E247/10</f>
        <v>38.295000000000002</v>
      </c>
      <c r="F248" s="33">
        <f t="shared" si="68"/>
        <v>37.930999999999997</v>
      </c>
      <c r="G248" s="33">
        <f t="shared" si="68"/>
        <v>175.75799999999998</v>
      </c>
      <c r="H248" s="33">
        <f t="shared" si="68"/>
        <v>1160.566</v>
      </c>
      <c r="I248" s="49"/>
      <c r="J248" s="32"/>
      <c r="K248" s="24"/>
      <c r="L248" s="106" t="s">
        <v>214</v>
      </c>
      <c r="M248" s="106"/>
      <c r="N248" s="106"/>
      <c r="O248" s="33">
        <f>O247/10</f>
        <v>1331.25</v>
      </c>
      <c r="P248" s="33">
        <f t="shared" ref="P248:S248" si="69">P247/10</f>
        <v>42.964999999999996</v>
      </c>
      <c r="Q248" s="33">
        <f t="shared" si="69"/>
        <v>40.588000000000001</v>
      </c>
      <c r="R248" s="33">
        <f t="shared" si="69"/>
        <v>198.4</v>
      </c>
      <c r="S248" s="33">
        <f t="shared" si="69"/>
        <v>1287.8130000000001</v>
      </c>
      <c r="T248" s="49"/>
      <c r="U248" s="49"/>
    </row>
    <row r="249" spans="1:43" ht="10.9" customHeight="1" x14ac:dyDescent="0.2"/>
    <row r="250" spans="1:43" ht="10.9" customHeight="1" x14ac:dyDescent="0.2"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</row>
    <row r="251" spans="1:43" s="1" customFormat="1" ht="19.899999999999999" customHeight="1" x14ac:dyDescent="0.2">
      <c r="D251" s="13"/>
      <c r="Z251" s="13"/>
    </row>
    <row r="252" spans="1:43" s="1" customFormat="1" ht="22.15" customHeight="1" x14ac:dyDescent="0.2">
      <c r="D252" s="13"/>
      <c r="K252"/>
      <c r="L252"/>
      <c r="M252"/>
      <c r="N252"/>
      <c r="O252"/>
      <c r="P252"/>
      <c r="Q252"/>
      <c r="R252"/>
      <c r="S252"/>
      <c r="T252"/>
      <c r="U252"/>
      <c r="Z252" s="13"/>
      <c r="AG252"/>
      <c r="AH252"/>
      <c r="AI252"/>
      <c r="AJ252"/>
      <c r="AK252"/>
      <c r="AL252"/>
      <c r="AM252"/>
      <c r="AN252"/>
      <c r="AO252"/>
      <c r="AP252"/>
      <c r="AQ252"/>
    </row>
    <row r="253" spans="1:43" ht="10.9" customHeight="1" x14ac:dyDescent="0.2"/>
    <row r="254" spans="1:43" ht="10.9" customHeight="1" x14ac:dyDescent="0.2"/>
    <row r="255" spans="1:43" ht="22.15" customHeight="1" x14ac:dyDescent="0.2"/>
    <row r="256" spans="1:43" ht="10.9" customHeight="1" x14ac:dyDescent="0.2"/>
    <row r="257" spans="4:43" ht="22.15" customHeight="1" x14ac:dyDescent="0.2"/>
    <row r="258" spans="4:43" ht="10.9" customHeight="1" x14ac:dyDescent="0.2"/>
    <row r="259" spans="4:43" ht="10.9" customHeight="1" x14ac:dyDescent="0.2"/>
    <row r="260" spans="4:43" ht="10.9" customHeight="1" x14ac:dyDescent="0.2"/>
    <row r="261" spans="4:43" ht="22.15" customHeight="1" x14ac:dyDescent="0.2"/>
    <row r="262" spans="4:43" ht="10.9" customHeight="1" x14ac:dyDescent="0.2"/>
    <row r="263" spans="4:43" ht="10.9" customHeight="1" x14ac:dyDescent="0.2"/>
    <row r="264" spans="4:43" ht="10.9" customHeight="1" x14ac:dyDescent="0.2"/>
    <row r="265" spans="4:43" ht="10.9" customHeight="1" x14ac:dyDescent="0.2"/>
    <row r="266" spans="4:43" ht="10.9" customHeight="1" x14ac:dyDescent="0.2"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</row>
    <row r="267" spans="4:43" s="1" customFormat="1" ht="10.9" customHeight="1" x14ac:dyDescent="0.2">
      <c r="D267" s="13"/>
      <c r="K267"/>
      <c r="L267"/>
      <c r="M267"/>
      <c r="N267"/>
      <c r="O267"/>
      <c r="P267"/>
      <c r="Q267"/>
      <c r="R267"/>
      <c r="S267"/>
      <c r="T267"/>
      <c r="U267"/>
      <c r="Z267" s="13"/>
      <c r="AG267"/>
      <c r="AH267"/>
      <c r="AI267"/>
      <c r="AJ267"/>
      <c r="AK267"/>
      <c r="AL267"/>
      <c r="AM267"/>
      <c r="AN267"/>
      <c r="AO267"/>
      <c r="AP267"/>
      <c r="AQ267"/>
    </row>
    <row r="268" spans="4:43" ht="10.9" customHeight="1" x14ac:dyDescent="0.2"/>
    <row r="269" spans="4:43" ht="13.15" customHeight="1" x14ac:dyDescent="0.2"/>
    <row r="270" spans="4:43" ht="13.15" customHeight="1" x14ac:dyDescent="0.2"/>
    <row r="271" spans="4:43" ht="10.9" customHeight="1" x14ac:dyDescent="0.2"/>
    <row r="272" spans="4:43" ht="10.9" customHeight="1" x14ac:dyDescent="0.2"/>
    <row r="273" spans="4:43" ht="10.9" customHeight="1" x14ac:dyDescent="0.2"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</row>
    <row r="274" spans="4:43" s="1" customFormat="1" ht="19.899999999999999" customHeight="1" x14ac:dyDescent="0.2">
      <c r="D274" s="13"/>
      <c r="Z274" s="13"/>
    </row>
    <row r="275" spans="4:43" s="1" customFormat="1" ht="22.15" customHeight="1" x14ac:dyDescent="0.2">
      <c r="D275" s="13"/>
      <c r="K275"/>
      <c r="L275"/>
      <c r="M275"/>
      <c r="N275"/>
      <c r="O275"/>
      <c r="P275"/>
      <c r="Q275"/>
      <c r="R275"/>
      <c r="S275"/>
      <c r="T275"/>
      <c r="U275"/>
      <c r="Z275" s="13"/>
      <c r="AG275"/>
      <c r="AH275"/>
      <c r="AI275"/>
      <c r="AJ275"/>
      <c r="AK275"/>
      <c r="AL275"/>
      <c r="AM275"/>
      <c r="AN275"/>
      <c r="AO275"/>
      <c r="AP275"/>
      <c r="AQ275"/>
    </row>
    <row r="276" spans="4:43" ht="10.9" customHeight="1" x14ac:dyDescent="0.2"/>
    <row r="277" spans="4:43" ht="22.15" customHeight="1" x14ac:dyDescent="0.2"/>
    <row r="278" spans="4:43" ht="10.9" customHeight="1" x14ac:dyDescent="0.2"/>
    <row r="279" spans="4:43" ht="10.9" customHeight="1" x14ac:dyDescent="0.2"/>
    <row r="280" spans="4:43" ht="10.9" customHeight="1" x14ac:dyDescent="0.2"/>
    <row r="281" spans="4:43" ht="10.9" customHeight="1" x14ac:dyDescent="0.2"/>
    <row r="282" spans="4:43" ht="10.9" customHeight="1" x14ac:dyDescent="0.2"/>
    <row r="283" spans="4:43" ht="10.9" customHeight="1" x14ac:dyDescent="0.2"/>
    <row r="284" spans="4:43" ht="22.15" customHeight="1" x14ac:dyDescent="0.2"/>
    <row r="285" spans="4:43" ht="10.9" customHeight="1" x14ac:dyDescent="0.2"/>
    <row r="286" spans="4:43" ht="10.9" customHeight="1" x14ac:dyDescent="0.2"/>
    <row r="287" spans="4:43" ht="10.9" customHeight="1" x14ac:dyDescent="0.2"/>
    <row r="288" spans="4:43" ht="10.9" customHeight="1" x14ac:dyDescent="0.2"/>
    <row r="289" spans="4:43" ht="10.9" customHeight="1" x14ac:dyDescent="0.2"/>
    <row r="290" spans="4:43" ht="10.9" customHeight="1" x14ac:dyDescent="0.2"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</row>
    <row r="291" spans="4:43" s="1" customFormat="1" ht="10.9" customHeight="1" x14ac:dyDescent="0.2">
      <c r="D291" s="13"/>
      <c r="K291"/>
      <c r="L291"/>
      <c r="M291"/>
      <c r="N291"/>
      <c r="O291"/>
      <c r="P291"/>
      <c r="Q291"/>
      <c r="R291"/>
      <c r="S291"/>
      <c r="T291"/>
      <c r="U291"/>
      <c r="Z291" s="13"/>
      <c r="AG291"/>
      <c r="AH291"/>
      <c r="AI291"/>
      <c r="AJ291"/>
      <c r="AK291"/>
      <c r="AL291"/>
      <c r="AM291"/>
      <c r="AN291"/>
      <c r="AO291"/>
      <c r="AP291"/>
      <c r="AQ291"/>
    </row>
    <row r="292" spans="4:43" ht="10.9" customHeight="1" x14ac:dyDescent="0.2"/>
    <row r="293" spans="4:43" ht="13.15" customHeight="1" x14ac:dyDescent="0.2"/>
    <row r="294" spans="4:43" ht="13.15" customHeight="1" x14ac:dyDescent="0.2"/>
    <row r="295" spans="4:43" ht="10.9" customHeight="1" x14ac:dyDescent="0.2"/>
    <row r="296" spans="4:43" ht="10.9" customHeight="1" x14ac:dyDescent="0.2"/>
    <row r="297" spans="4:43" ht="10.9" customHeight="1" x14ac:dyDescent="0.2"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</row>
    <row r="298" spans="4:43" s="1" customFormat="1" ht="19.899999999999999" customHeight="1" x14ac:dyDescent="0.2">
      <c r="D298" s="13"/>
      <c r="Z298" s="13"/>
    </row>
    <row r="299" spans="4:43" s="1" customFormat="1" ht="22.15" customHeight="1" x14ac:dyDescent="0.2">
      <c r="D299" s="13"/>
      <c r="K299"/>
      <c r="L299"/>
      <c r="M299"/>
      <c r="N299"/>
      <c r="O299"/>
      <c r="P299"/>
      <c r="Q299"/>
      <c r="R299"/>
      <c r="S299"/>
      <c r="T299"/>
      <c r="U299"/>
      <c r="Z299" s="13"/>
      <c r="AG299"/>
      <c r="AH299"/>
      <c r="AI299"/>
      <c r="AJ299"/>
      <c r="AK299"/>
      <c r="AL299"/>
      <c r="AM299"/>
      <c r="AN299"/>
      <c r="AO299"/>
      <c r="AP299"/>
      <c r="AQ299"/>
    </row>
    <row r="300" spans="4:43" ht="10.9" customHeight="1" x14ac:dyDescent="0.2"/>
    <row r="301" spans="4:43" ht="10.9" customHeight="1" x14ac:dyDescent="0.2"/>
    <row r="302" spans="4:43" ht="10.9" customHeight="1" x14ac:dyDescent="0.2"/>
    <row r="303" spans="4:43" ht="10.9" customHeight="1" x14ac:dyDescent="0.2"/>
    <row r="304" spans="4:43" ht="10.9" customHeight="1" x14ac:dyDescent="0.2"/>
    <row r="305" spans="4:43" ht="10.9" customHeight="1" x14ac:dyDescent="0.2"/>
    <row r="306" spans="4:43" ht="10.9" customHeight="1" x14ac:dyDescent="0.2"/>
    <row r="307" spans="4:43" ht="22.15" customHeight="1" x14ac:dyDescent="0.2"/>
    <row r="308" spans="4:43" ht="10.9" customHeight="1" x14ac:dyDescent="0.2"/>
    <row r="309" spans="4:43" ht="10.9" customHeight="1" x14ac:dyDescent="0.2"/>
    <row r="310" spans="4:43" ht="10.9" customHeight="1" x14ac:dyDescent="0.2"/>
    <row r="311" spans="4:43" ht="10.9" customHeight="1" x14ac:dyDescent="0.2"/>
    <row r="312" spans="4:43" ht="10.9" customHeight="1" x14ac:dyDescent="0.2"/>
    <row r="313" spans="4:43" ht="10.9" customHeight="1" x14ac:dyDescent="0.2"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</row>
    <row r="314" spans="4:43" s="1" customFormat="1" ht="10.9" customHeight="1" x14ac:dyDescent="0.2">
      <c r="D314" s="13"/>
      <c r="K314"/>
      <c r="L314"/>
      <c r="M314"/>
      <c r="N314"/>
      <c r="O314"/>
      <c r="P314"/>
      <c r="Q314"/>
      <c r="R314"/>
      <c r="S314"/>
      <c r="T314"/>
      <c r="U314"/>
      <c r="Z314" s="13"/>
      <c r="AG314"/>
      <c r="AH314"/>
      <c r="AI314"/>
      <c r="AJ314"/>
      <c r="AK314"/>
      <c r="AL314"/>
      <c r="AM314"/>
      <c r="AN314"/>
      <c r="AO314"/>
      <c r="AP314"/>
      <c r="AQ314"/>
    </row>
    <row r="315" spans="4:43" ht="10.9" customHeight="1" x14ac:dyDescent="0.2"/>
    <row r="316" spans="4:43" ht="13.15" customHeight="1" x14ac:dyDescent="0.2"/>
    <row r="317" spans="4:43" ht="13.15" customHeight="1" x14ac:dyDescent="0.2"/>
    <row r="318" spans="4:43" ht="10.9" customHeight="1" x14ac:dyDescent="0.2"/>
    <row r="319" spans="4:43" ht="10.9" customHeight="1" x14ac:dyDescent="0.2"/>
    <row r="320" spans="4:43" ht="10.9" customHeight="1" x14ac:dyDescent="0.2"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</row>
    <row r="321" spans="4:43" s="1" customFormat="1" ht="19.899999999999999" customHeight="1" x14ac:dyDescent="0.2">
      <c r="D321" s="13"/>
      <c r="Z321" s="13"/>
    </row>
    <row r="322" spans="4:43" s="1" customFormat="1" ht="22.15" customHeight="1" x14ac:dyDescent="0.2">
      <c r="D322" s="13"/>
      <c r="K322"/>
      <c r="L322"/>
      <c r="M322"/>
      <c r="N322"/>
      <c r="O322"/>
      <c r="P322"/>
      <c r="Q322"/>
      <c r="R322"/>
      <c r="S322"/>
      <c r="T322"/>
      <c r="U322"/>
      <c r="Z322" s="13"/>
      <c r="AG322"/>
      <c r="AH322"/>
      <c r="AI322"/>
      <c r="AJ322"/>
      <c r="AK322"/>
      <c r="AL322"/>
      <c r="AM322"/>
      <c r="AN322"/>
      <c r="AO322"/>
      <c r="AP322"/>
      <c r="AQ322"/>
    </row>
    <row r="323" spans="4:43" ht="10.9" customHeight="1" x14ac:dyDescent="0.2"/>
    <row r="324" spans="4:43" ht="10.9" customHeight="1" x14ac:dyDescent="0.2"/>
    <row r="325" spans="4:43" ht="10.9" customHeight="1" x14ac:dyDescent="0.2"/>
    <row r="326" spans="4:43" ht="10.9" customHeight="1" x14ac:dyDescent="0.2"/>
    <row r="327" spans="4:43" ht="22.15" customHeight="1" x14ac:dyDescent="0.2"/>
    <row r="328" spans="4:43" ht="10.9" customHeight="1" x14ac:dyDescent="0.2"/>
    <row r="329" spans="4:43" ht="10.9" customHeight="1" x14ac:dyDescent="0.2"/>
    <row r="330" spans="4:43" ht="10.9" customHeight="1" x14ac:dyDescent="0.2"/>
    <row r="331" spans="4:43" ht="22.15" customHeight="1" x14ac:dyDescent="0.2"/>
    <row r="332" spans="4:43" ht="10.9" customHeight="1" x14ac:dyDescent="0.2"/>
    <row r="333" spans="4:43" ht="22.15" customHeight="1" x14ac:dyDescent="0.2"/>
    <row r="334" spans="4:43" ht="10.9" customHeight="1" x14ac:dyDescent="0.2"/>
    <row r="335" spans="4:43" ht="10.9" customHeight="1" x14ac:dyDescent="0.2"/>
    <row r="336" spans="4:43" ht="10.9" customHeight="1" x14ac:dyDescent="0.2"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</row>
    <row r="337" spans="4:43" s="1" customFormat="1" ht="10.9" customHeight="1" x14ac:dyDescent="0.2">
      <c r="D337" s="13"/>
      <c r="K337"/>
      <c r="L337"/>
      <c r="M337"/>
      <c r="N337"/>
      <c r="O337"/>
      <c r="P337"/>
      <c r="Q337"/>
      <c r="R337"/>
      <c r="S337"/>
      <c r="T337"/>
      <c r="U337"/>
      <c r="Z337" s="13"/>
      <c r="AG337"/>
      <c r="AH337"/>
      <c r="AI337"/>
      <c r="AJ337"/>
      <c r="AK337"/>
      <c r="AL337"/>
      <c r="AM337"/>
      <c r="AN337"/>
      <c r="AO337"/>
      <c r="AP337"/>
      <c r="AQ337"/>
    </row>
    <row r="338" spans="4:43" ht="10.9" customHeight="1" x14ac:dyDescent="0.2"/>
    <row r="339" spans="4:43" ht="13.15" customHeight="1" x14ac:dyDescent="0.2"/>
    <row r="340" spans="4:43" ht="13.15" customHeight="1" x14ac:dyDescent="0.2"/>
    <row r="341" spans="4:43" ht="10.9" customHeight="1" x14ac:dyDescent="0.2"/>
    <row r="342" spans="4:43" ht="10.9" customHeight="1" x14ac:dyDescent="0.2"/>
    <row r="343" spans="4:43" ht="10.9" customHeight="1" x14ac:dyDescent="0.2"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</row>
    <row r="344" spans="4:43" s="1" customFormat="1" ht="19.899999999999999" customHeight="1" x14ac:dyDescent="0.2">
      <c r="D344" s="13"/>
      <c r="Z344" s="13"/>
    </row>
    <row r="345" spans="4:43" s="1" customFormat="1" ht="22.15" customHeight="1" x14ac:dyDescent="0.2">
      <c r="D345" s="13"/>
      <c r="K345"/>
      <c r="L345"/>
      <c r="M345"/>
      <c r="N345"/>
      <c r="O345"/>
      <c r="P345"/>
      <c r="Q345"/>
      <c r="R345"/>
      <c r="S345"/>
      <c r="T345"/>
      <c r="U345"/>
      <c r="Z345" s="13"/>
      <c r="AG345"/>
      <c r="AH345"/>
      <c r="AI345"/>
      <c r="AJ345"/>
      <c r="AK345"/>
      <c r="AL345"/>
      <c r="AM345"/>
      <c r="AN345"/>
      <c r="AO345"/>
      <c r="AP345"/>
      <c r="AQ345"/>
    </row>
    <row r="346" spans="4:43" ht="10.9" customHeight="1" x14ac:dyDescent="0.2"/>
    <row r="347" spans="4:43" ht="10.9" customHeight="1" x14ac:dyDescent="0.2"/>
    <row r="348" spans="4:43" ht="10.9" customHeight="1" x14ac:dyDescent="0.2"/>
    <row r="349" spans="4:43" ht="10.9" customHeight="1" x14ac:dyDescent="0.2"/>
    <row r="350" spans="4:43" ht="10.9" customHeight="1" x14ac:dyDescent="0.2"/>
    <row r="351" spans="4:43" ht="10.9" customHeight="1" x14ac:dyDescent="0.2"/>
    <row r="352" spans="4:43" ht="10.9" customHeight="1" x14ac:dyDescent="0.2"/>
    <row r="353" spans="4:43" ht="10.9" customHeight="1" x14ac:dyDescent="0.2"/>
    <row r="354" spans="4:43" ht="10.9" customHeight="1" x14ac:dyDescent="0.2"/>
    <row r="355" spans="4:43" ht="22.15" customHeight="1" x14ac:dyDescent="0.2"/>
    <row r="356" spans="4:43" ht="10.9" customHeight="1" x14ac:dyDescent="0.2"/>
    <row r="357" spans="4:43" ht="10.9" customHeight="1" x14ac:dyDescent="0.2"/>
    <row r="358" spans="4:43" ht="10.9" customHeight="1" x14ac:dyDescent="0.2"/>
    <row r="359" spans="4:43" ht="10.9" customHeight="1" x14ac:dyDescent="0.2"/>
    <row r="360" spans="4:43" ht="10.9" customHeight="1" x14ac:dyDescent="0.2"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</row>
    <row r="361" spans="4:43" s="1" customFormat="1" ht="10.9" customHeight="1" x14ac:dyDescent="0.2">
      <c r="D361" s="13"/>
      <c r="K361"/>
      <c r="L361"/>
      <c r="M361"/>
      <c r="N361"/>
      <c r="O361"/>
      <c r="P361"/>
      <c r="Q361"/>
      <c r="R361"/>
      <c r="S361"/>
      <c r="T361"/>
      <c r="U361"/>
      <c r="Z361" s="13"/>
      <c r="AG361"/>
      <c r="AH361"/>
      <c r="AI361"/>
      <c r="AJ361"/>
      <c r="AK361"/>
      <c r="AL361"/>
      <c r="AM361"/>
      <c r="AN361"/>
      <c r="AO361"/>
      <c r="AP361"/>
      <c r="AQ361"/>
    </row>
    <row r="362" spans="4:43" ht="10.9" customHeight="1" x14ac:dyDescent="0.2"/>
    <row r="363" spans="4:43" ht="13.15" customHeight="1" x14ac:dyDescent="0.2"/>
    <row r="364" spans="4:43" ht="13.15" customHeight="1" x14ac:dyDescent="0.2"/>
    <row r="365" spans="4:43" ht="10.9" customHeight="1" x14ac:dyDescent="0.2"/>
    <row r="366" spans="4:43" ht="10.9" customHeight="1" x14ac:dyDescent="0.2"/>
    <row r="367" spans="4:43" ht="10.9" customHeight="1" x14ac:dyDescent="0.2"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</row>
    <row r="368" spans="4:43" s="1" customFormat="1" ht="19.899999999999999" customHeight="1" x14ac:dyDescent="0.2">
      <c r="D368" s="13"/>
      <c r="Z368" s="13"/>
    </row>
    <row r="369" spans="4:43" s="1" customFormat="1" ht="22.15" customHeight="1" x14ac:dyDescent="0.2">
      <c r="D369" s="13"/>
      <c r="K369"/>
      <c r="L369"/>
      <c r="M369"/>
      <c r="N369"/>
      <c r="O369"/>
      <c r="P369"/>
      <c r="Q369"/>
      <c r="R369"/>
      <c r="S369"/>
      <c r="T369"/>
      <c r="U369"/>
      <c r="Z369" s="13"/>
      <c r="AG369"/>
      <c r="AH369"/>
      <c r="AI369"/>
      <c r="AJ369"/>
      <c r="AK369"/>
      <c r="AL369"/>
      <c r="AM369"/>
      <c r="AN369"/>
      <c r="AO369"/>
      <c r="AP369"/>
      <c r="AQ369"/>
    </row>
    <row r="370" spans="4:43" ht="10.9" customHeight="1" x14ac:dyDescent="0.2"/>
    <row r="371" spans="4:43" ht="10.9" customHeight="1" x14ac:dyDescent="0.2"/>
    <row r="372" spans="4:43" ht="10.9" customHeight="1" x14ac:dyDescent="0.2"/>
    <row r="373" spans="4:43" ht="10.9" customHeight="1" x14ac:dyDescent="0.2"/>
    <row r="374" spans="4:43" ht="22.15" customHeight="1" x14ac:dyDescent="0.2"/>
    <row r="375" spans="4:43" ht="10.9" customHeight="1" x14ac:dyDescent="0.2"/>
    <row r="376" spans="4:43" ht="10.9" customHeight="1" x14ac:dyDescent="0.2"/>
    <row r="377" spans="4:43" ht="10.9" customHeight="1" x14ac:dyDescent="0.2"/>
    <row r="378" spans="4:43" ht="22.15" customHeight="1" x14ac:dyDescent="0.2"/>
    <row r="379" spans="4:43" ht="10.9" customHeight="1" x14ac:dyDescent="0.2"/>
    <row r="380" spans="4:43" ht="10.9" customHeight="1" x14ac:dyDescent="0.2"/>
    <row r="381" spans="4:43" ht="10.9" customHeight="1" x14ac:dyDescent="0.2"/>
    <row r="382" spans="4:43" ht="10.9" customHeight="1" x14ac:dyDescent="0.2"/>
    <row r="383" spans="4:43" ht="10.9" customHeight="1" x14ac:dyDescent="0.2"/>
    <row r="384" spans="4:43" ht="10.9" customHeight="1" x14ac:dyDescent="0.2"/>
    <row r="385" spans="4:43" ht="10.9" customHeight="1" x14ac:dyDescent="0.2"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</row>
    <row r="386" spans="4:43" s="1" customFormat="1" ht="10.9" customHeight="1" x14ac:dyDescent="0.2">
      <c r="D386" s="13"/>
      <c r="K386"/>
      <c r="L386"/>
      <c r="M386"/>
      <c r="N386"/>
      <c r="O386"/>
      <c r="P386"/>
      <c r="Q386"/>
      <c r="R386"/>
      <c r="S386"/>
      <c r="T386"/>
      <c r="U386"/>
      <c r="Z386" s="13"/>
      <c r="AG386"/>
      <c r="AH386"/>
      <c r="AI386"/>
      <c r="AJ386"/>
      <c r="AK386"/>
      <c r="AL386"/>
      <c r="AM386"/>
      <c r="AN386"/>
      <c r="AO386"/>
      <c r="AP386"/>
      <c r="AQ386"/>
    </row>
    <row r="387" spans="4:43" ht="10.9" customHeight="1" x14ac:dyDescent="0.2"/>
    <row r="388" spans="4:43" ht="13.15" customHeight="1" x14ac:dyDescent="0.2"/>
    <row r="389" spans="4:43" ht="13.15" customHeight="1" x14ac:dyDescent="0.2"/>
    <row r="390" spans="4:43" ht="10.9" customHeight="1" x14ac:dyDescent="0.2"/>
    <row r="391" spans="4:43" ht="10.9" customHeight="1" x14ac:dyDescent="0.2"/>
    <row r="392" spans="4:43" ht="10.9" customHeight="1" x14ac:dyDescent="0.2"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</row>
    <row r="393" spans="4:43" s="1" customFormat="1" ht="19.899999999999999" customHeight="1" x14ac:dyDescent="0.2">
      <c r="D393" s="13"/>
      <c r="Z393" s="13"/>
    </row>
    <row r="394" spans="4:43" s="1" customFormat="1" ht="22.15" customHeight="1" x14ac:dyDescent="0.2">
      <c r="D394" s="13"/>
      <c r="K394"/>
      <c r="L394"/>
      <c r="M394"/>
      <c r="N394"/>
      <c r="O394"/>
      <c r="P394"/>
      <c r="Q394"/>
      <c r="R394"/>
      <c r="S394"/>
      <c r="T394"/>
      <c r="U394"/>
      <c r="Z394" s="13"/>
      <c r="AG394"/>
      <c r="AH394"/>
      <c r="AI394"/>
      <c r="AJ394"/>
      <c r="AK394"/>
      <c r="AL394"/>
      <c r="AM394"/>
      <c r="AN394"/>
      <c r="AO394"/>
      <c r="AP394"/>
      <c r="AQ394"/>
    </row>
    <row r="395" spans="4:43" ht="10.9" customHeight="1" x14ac:dyDescent="0.2"/>
    <row r="396" spans="4:43" ht="10.9" customHeight="1" x14ac:dyDescent="0.2"/>
    <row r="397" spans="4:43" ht="10.9" customHeight="1" x14ac:dyDescent="0.2"/>
    <row r="398" spans="4:43" ht="10.9" customHeight="1" x14ac:dyDescent="0.2"/>
    <row r="399" spans="4:43" ht="10.9" customHeight="1" x14ac:dyDescent="0.2"/>
    <row r="400" spans="4:43" ht="10.9" customHeight="1" x14ac:dyDescent="0.2"/>
    <row r="401" spans="4:43" ht="10.9" customHeight="1" x14ac:dyDescent="0.2"/>
    <row r="402" spans="4:43" ht="10.9" customHeight="1" x14ac:dyDescent="0.2"/>
    <row r="403" spans="4:43" ht="10.9" customHeight="1" x14ac:dyDescent="0.2"/>
    <row r="404" spans="4:43" ht="10.9" customHeight="1" x14ac:dyDescent="0.2"/>
    <row r="405" spans="4:43" ht="10.9" customHeight="1" x14ac:dyDescent="0.2"/>
    <row r="406" spans="4:43" ht="10.9" customHeight="1" x14ac:dyDescent="0.2"/>
    <row r="407" spans="4:43" ht="10.9" customHeight="1" x14ac:dyDescent="0.2"/>
    <row r="408" spans="4:43" ht="10.9" customHeight="1" x14ac:dyDescent="0.2"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</row>
    <row r="409" spans="4:43" s="1" customFormat="1" ht="10.9" customHeight="1" x14ac:dyDescent="0.2">
      <c r="D409" s="13"/>
      <c r="K409"/>
      <c r="L409"/>
      <c r="M409"/>
      <c r="N409"/>
      <c r="O409"/>
      <c r="P409"/>
      <c r="Q409"/>
      <c r="R409"/>
      <c r="S409"/>
      <c r="T409"/>
      <c r="U409"/>
      <c r="Z409" s="13"/>
      <c r="AG409"/>
      <c r="AH409"/>
      <c r="AI409"/>
      <c r="AJ409"/>
      <c r="AK409"/>
      <c r="AL409"/>
      <c r="AM409"/>
      <c r="AN409"/>
      <c r="AO409"/>
      <c r="AP409"/>
      <c r="AQ409"/>
    </row>
    <row r="410" spans="4:43" ht="10.9" customHeight="1" x14ac:dyDescent="0.2"/>
    <row r="411" spans="4:43" ht="13.15" customHeight="1" x14ac:dyDescent="0.2"/>
    <row r="412" spans="4:43" ht="13.15" customHeight="1" x14ac:dyDescent="0.2"/>
    <row r="413" spans="4:43" ht="10.9" customHeight="1" x14ac:dyDescent="0.2"/>
    <row r="414" spans="4:43" ht="10.9" customHeight="1" x14ac:dyDescent="0.2"/>
    <row r="415" spans="4:43" ht="10.9" customHeight="1" x14ac:dyDescent="0.2"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</row>
    <row r="416" spans="4:43" s="1" customFormat="1" ht="19.899999999999999" customHeight="1" x14ac:dyDescent="0.2">
      <c r="D416" s="13"/>
      <c r="Z416" s="13"/>
    </row>
    <row r="417" spans="4:43" s="1" customFormat="1" ht="22.15" customHeight="1" x14ac:dyDescent="0.2">
      <c r="D417" s="13"/>
      <c r="K417"/>
      <c r="L417"/>
      <c r="M417"/>
      <c r="N417"/>
      <c r="O417"/>
      <c r="P417"/>
      <c r="Q417"/>
      <c r="R417"/>
      <c r="S417"/>
      <c r="T417"/>
      <c r="U417"/>
      <c r="Z417" s="13"/>
      <c r="AG417"/>
      <c r="AH417"/>
      <c r="AI417"/>
      <c r="AJ417"/>
      <c r="AK417"/>
      <c r="AL417"/>
      <c r="AM417"/>
      <c r="AN417"/>
      <c r="AO417"/>
      <c r="AP417"/>
      <c r="AQ417"/>
    </row>
    <row r="418" spans="4:43" ht="10.9" customHeight="1" x14ac:dyDescent="0.2"/>
    <row r="419" spans="4:43" ht="10.9" customHeight="1" x14ac:dyDescent="0.2"/>
    <row r="420" spans="4:43" ht="22.15" customHeight="1" x14ac:dyDescent="0.2"/>
    <row r="421" spans="4:43" ht="10.9" customHeight="1" x14ac:dyDescent="0.2"/>
    <row r="422" spans="4:43" ht="10.9" customHeight="1" x14ac:dyDescent="0.2"/>
    <row r="423" spans="4:43" ht="10.9" customHeight="1" x14ac:dyDescent="0.2"/>
    <row r="424" spans="4:43" ht="10.9" customHeight="1" x14ac:dyDescent="0.2"/>
    <row r="425" spans="4:43" ht="22.15" customHeight="1" x14ac:dyDescent="0.2"/>
    <row r="426" spans="4:43" ht="22.15" customHeight="1" x14ac:dyDescent="0.2"/>
    <row r="427" spans="4:43" ht="10.9" customHeight="1" x14ac:dyDescent="0.2"/>
    <row r="428" spans="4:43" ht="10.9" customHeight="1" x14ac:dyDescent="0.2"/>
    <row r="429" spans="4:43" ht="10.9" customHeight="1" x14ac:dyDescent="0.2"/>
    <row r="430" spans="4:43" ht="10.9" customHeight="1" x14ac:dyDescent="0.2"/>
    <row r="431" spans="4:43" ht="10.9" customHeight="1" x14ac:dyDescent="0.2"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</row>
    <row r="432" spans="4:43" s="1" customFormat="1" ht="10.9" customHeight="1" x14ac:dyDescent="0.2">
      <c r="D432" s="13"/>
      <c r="K432"/>
      <c r="L432"/>
      <c r="M432"/>
      <c r="N432"/>
      <c r="O432"/>
      <c r="P432"/>
      <c r="Q432"/>
      <c r="R432"/>
      <c r="S432"/>
      <c r="T432"/>
      <c r="U432"/>
      <c r="Z432" s="13"/>
      <c r="AG432"/>
      <c r="AH432"/>
      <c r="AI432"/>
      <c r="AJ432"/>
      <c r="AK432"/>
      <c r="AL432"/>
      <c r="AM432"/>
      <c r="AN432"/>
      <c r="AO432"/>
      <c r="AP432"/>
      <c r="AQ432"/>
    </row>
    <row r="433" spans="4:43" ht="10.9" customHeight="1" x14ac:dyDescent="0.2"/>
    <row r="434" spans="4:43" ht="13.15" customHeight="1" x14ac:dyDescent="0.2"/>
    <row r="435" spans="4:43" ht="13.15" customHeight="1" x14ac:dyDescent="0.2"/>
    <row r="436" spans="4:43" ht="10.9" customHeight="1" x14ac:dyDescent="0.2"/>
    <row r="437" spans="4:43" ht="10.9" customHeight="1" x14ac:dyDescent="0.2"/>
    <row r="438" spans="4:43" ht="10.9" customHeight="1" x14ac:dyDescent="0.2"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</row>
    <row r="439" spans="4:43" s="1" customFormat="1" ht="19.899999999999999" customHeight="1" x14ac:dyDescent="0.2">
      <c r="D439" s="13"/>
      <c r="Z439" s="13"/>
    </row>
    <row r="440" spans="4:43" s="1" customFormat="1" ht="22.15" customHeight="1" x14ac:dyDescent="0.2">
      <c r="D440" s="13"/>
      <c r="K440"/>
      <c r="L440"/>
      <c r="M440"/>
      <c r="N440"/>
      <c r="O440"/>
      <c r="P440"/>
      <c r="Q440"/>
      <c r="R440"/>
      <c r="S440"/>
      <c r="T440"/>
      <c r="U440"/>
      <c r="Z440" s="13"/>
      <c r="AG440"/>
      <c r="AH440"/>
      <c r="AI440"/>
      <c r="AJ440"/>
      <c r="AK440"/>
      <c r="AL440"/>
      <c r="AM440"/>
      <c r="AN440"/>
      <c r="AO440"/>
      <c r="AP440"/>
      <c r="AQ440"/>
    </row>
    <row r="441" spans="4:43" ht="10.9" customHeight="1" x14ac:dyDescent="0.2"/>
    <row r="442" spans="4:43" ht="22.15" customHeight="1" x14ac:dyDescent="0.2"/>
    <row r="443" spans="4:43" ht="10.9" customHeight="1" x14ac:dyDescent="0.2"/>
    <row r="444" spans="4:43" ht="10.9" customHeight="1" x14ac:dyDescent="0.2"/>
    <row r="445" spans="4:43" ht="10.9" customHeight="1" x14ac:dyDescent="0.2"/>
    <row r="446" spans="4:43" ht="10.9" customHeight="1" x14ac:dyDescent="0.2"/>
    <row r="447" spans="4:43" ht="10.9" customHeight="1" x14ac:dyDescent="0.2"/>
    <row r="448" spans="4:43" ht="10.9" customHeight="1" x14ac:dyDescent="0.2"/>
    <row r="449" spans="4:43" ht="10.9" customHeight="1" x14ac:dyDescent="0.2"/>
    <row r="450" spans="4:43" ht="10.9" customHeight="1" x14ac:dyDescent="0.2"/>
    <row r="451" spans="4:43" ht="10.9" customHeight="1" x14ac:dyDescent="0.2"/>
    <row r="452" spans="4:43" ht="10.9" customHeight="1" x14ac:dyDescent="0.2"/>
    <row r="453" spans="4:43" ht="10.9" customHeight="1" x14ac:dyDescent="0.2"/>
    <row r="454" spans="4:43" ht="10.9" customHeight="1" x14ac:dyDescent="0.2"/>
    <row r="455" spans="4:43" ht="10.9" customHeight="1" x14ac:dyDescent="0.2"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</row>
    <row r="456" spans="4:43" s="1" customFormat="1" ht="10.9" customHeight="1" x14ac:dyDescent="0.2">
      <c r="D456" s="13"/>
      <c r="K456"/>
      <c r="L456"/>
      <c r="M456"/>
      <c r="N456"/>
      <c r="O456"/>
      <c r="P456"/>
      <c r="Q456"/>
      <c r="R456"/>
      <c r="S456"/>
      <c r="T456"/>
      <c r="U456"/>
      <c r="Z456" s="13"/>
      <c r="AG456"/>
      <c r="AH456"/>
      <c r="AI456"/>
      <c r="AJ456"/>
      <c r="AK456"/>
      <c r="AL456"/>
      <c r="AM456"/>
      <c r="AN456"/>
      <c r="AO456"/>
      <c r="AP456"/>
      <c r="AQ456"/>
    </row>
    <row r="457" spans="4:43" ht="10.9" customHeight="1" x14ac:dyDescent="0.2"/>
    <row r="458" spans="4:43" ht="13.15" customHeight="1" x14ac:dyDescent="0.2"/>
    <row r="459" spans="4:43" ht="13.15" customHeight="1" x14ac:dyDescent="0.2"/>
    <row r="460" spans="4:43" ht="10.9" customHeight="1" x14ac:dyDescent="0.2"/>
    <row r="461" spans="4:43" ht="10.9" customHeight="1" x14ac:dyDescent="0.2"/>
    <row r="462" spans="4:43" ht="10.9" customHeight="1" x14ac:dyDescent="0.2"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</row>
    <row r="463" spans="4:43" s="1" customFormat="1" ht="19.899999999999999" customHeight="1" x14ac:dyDescent="0.2">
      <c r="D463" s="13"/>
      <c r="Z463" s="13"/>
    </row>
    <row r="464" spans="4:43" s="1" customFormat="1" ht="22.15" customHeight="1" x14ac:dyDescent="0.2">
      <c r="D464" s="13"/>
      <c r="K464"/>
      <c r="L464"/>
      <c r="M464"/>
      <c r="N464"/>
      <c r="O464"/>
      <c r="P464"/>
      <c r="Q464"/>
      <c r="R464"/>
      <c r="S464"/>
      <c r="T464"/>
      <c r="U464"/>
      <c r="Z464" s="13"/>
      <c r="AG464"/>
      <c r="AH464"/>
      <c r="AI464"/>
      <c r="AJ464"/>
      <c r="AK464"/>
      <c r="AL464"/>
      <c r="AM464"/>
      <c r="AN464"/>
      <c r="AO464"/>
      <c r="AP464"/>
      <c r="AQ464"/>
    </row>
    <row r="465" spans="4:43" ht="10.9" customHeight="1" x14ac:dyDescent="0.2"/>
    <row r="466" spans="4:43" ht="22.15" customHeight="1" x14ac:dyDescent="0.2"/>
    <row r="467" spans="4:43" ht="10.9" customHeight="1" x14ac:dyDescent="0.2"/>
    <row r="468" spans="4:43" ht="10.9" customHeight="1" x14ac:dyDescent="0.2"/>
    <row r="469" spans="4:43" ht="10.9" customHeight="1" x14ac:dyDescent="0.2"/>
    <row r="470" spans="4:43" ht="10.9" customHeight="1" x14ac:dyDescent="0.2"/>
    <row r="471" spans="4:43" ht="10.9" customHeight="1" x14ac:dyDescent="0.2"/>
    <row r="472" spans="4:43" ht="22.15" customHeight="1" x14ac:dyDescent="0.2"/>
    <row r="473" spans="4:43" ht="10.9" customHeight="1" x14ac:dyDescent="0.2"/>
    <row r="474" spans="4:43" ht="10.9" customHeight="1" x14ac:dyDescent="0.2"/>
    <row r="475" spans="4:43" ht="10.9" customHeight="1" x14ac:dyDescent="0.2"/>
    <row r="476" spans="4:43" ht="10.9" customHeight="1" x14ac:dyDescent="0.2"/>
    <row r="477" spans="4:43" ht="10.9" customHeight="1" x14ac:dyDescent="0.2"/>
    <row r="478" spans="4:43" ht="10.9" customHeight="1" x14ac:dyDescent="0.2"/>
    <row r="479" spans="4:43" ht="10.9" customHeight="1" x14ac:dyDescent="0.2"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</row>
    <row r="480" spans="4:43" s="1" customFormat="1" ht="10.9" customHeight="1" x14ac:dyDescent="0.2">
      <c r="D480" s="13"/>
      <c r="K480"/>
      <c r="L480"/>
      <c r="M480"/>
      <c r="N480"/>
      <c r="O480"/>
      <c r="P480"/>
      <c r="Q480"/>
      <c r="R480"/>
      <c r="S480"/>
      <c r="T480"/>
      <c r="U480"/>
      <c r="Z480" s="13"/>
      <c r="AG480"/>
      <c r="AH480"/>
      <c r="AI480"/>
      <c r="AJ480"/>
      <c r="AK480"/>
      <c r="AL480"/>
      <c r="AM480"/>
      <c r="AN480"/>
      <c r="AO480"/>
      <c r="AP480"/>
      <c r="AQ480"/>
    </row>
    <row r="481" ht="10.9" customHeight="1" x14ac:dyDescent="0.2"/>
    <row r="482" ht="10.9" customHeight="1" x14ac:dyDescent="0.2"/>
  </sheetData>
  <mergeCells count="663">
    <mergeCell ref="D18:J18"/>
    <mergeCell ref="O18:U18"/>
    <mergeCell ref="A18:C18"/>
    <mergeCell ref="L18:N18"/>
    <mergeCell ref="A46:C46"/>
    <mergeCell ref="L46:N46"/>
    <mergeCell ref="M184:N184"/>
    <mergeCell ref="M183:N183"/>
    <mergeCell ref="M182:N182"/>
    <mergeCell ref="L180:N180"/>
    <mergeCell ref="M179:N179"/>
    <mergeCell ref="M178:N178"/>
    <mergeCell ref="M177:N177"/>
    <mergeCell ref="M176:N176"/>
    <mergeCell ref="M175:N175"/>
    <mergeCell ref="A248:C248"/>
    <mergeCell ref="L248:N248"/>
    <mergeCell ref="D99:J99"/>
    <mergeCell ref="O99:T99"/>
    <mergeCell ref="D46:J46"/>
    <mergeCell ref="O46:U46"/>
    <mergeCell ref="E164:J164"/>
    <mergeCell ref="D181:J181"/>
    <mergeCell ref="O181:U181"/>
    <mergeCell ref="D154:J154"/>
    <mergeCell ref="D126:J126"/>
    <mergeCell ref="O126:U126"/>
    <mergeCell ref="L173:L174"/>
    <mergeCell ref="M173:N174"/>
    <mergeCell ref="O173:O174"/>
    <mergeCell ref="A61:U61"/>
    <mergeCell ref="A87:U87"/>
    <mergeCell ref="A115:U115"/>
    <mergeCell ref="A142:U142"/>
    <mergeCell ref="A169:U170"/>
    <mergeCell ref="A226:U226"/>
    <mergeCell ref="A198:U198"/>
    <mergeCell ref="S173:S174"/>
    <mergeCell ref="T173:T174"/>
    <mergeCell ref="U173:U174"/>
    <mergeCell ref="A181:C181"/>
    <mergeCell ref="L181:N181"/>
    <mergeCell ref="A209:C209"/>
    <mergeCell ref="W142:AQ142"/>
    <mergeCell ref="A247:C247"/>
    <mergeCell ref="L247:N247"/>
    <mergeCell ref="W143:Y144"/>
    <mergeCell ref="AC143:AD143"/>
    <mergeCell ref="AH143:AJ144"/>
    <mergeCell ref="Z154:AF154"/>
    <mergeCell ref="AK154:AQ154"/>
    <mergeCell ref="AN143:AO143"/>
    <mergeCell ref="B185:C185"/>
    <mergeCell ref="B186:C186"/>
    <mergeCell ref="B187:C187"/>
    <mergeCell ref="B188:C188"/>
    <mergeCell ref="A189:C189"/>
    <mergeCell ref="A190:C190"/>
    <mergeCell ref="E191:J191"/>
    <mergeCell ref="L209:N209"/>
    <mergeCell ref="P173:R173"/>
    <mergeCell ref="L168:N168"/>
    <mergeCell ref="R168:U168"/>
    <mergeCell ref="X161:Y161"/>
    <mergeCell ref="AI161:AJ161"/>
    <mergeCell ref="X152:Y152"/>
    <mergeCell ref="AA145:AC145"/>
    <mergeCell ref="AF145:AF146"/>
    <mergeCell ref="AH145:AH146"/>
    <mergeCell ref="AI145:AJ146"/>
    <mergeCell ref="AI162:AJ162"/>
    <mergeCell ref="AI163:AJ163"/>
    <mergeCell ref="X159:Y159"/>
    <mergeCell ref="AI159:AJ159"/>
    <mergeCell ref="X160:Y160"/>
    <mergeCell ref="AI160:AJ160"/>
    <mergeCell ref="W162:Y162"/>
    <mergeCell ref="W163:Y163"/>
    <mergeCell ref="AD145:AD146"/>
    <mergeCell ref="AE145:AE146"/>
    <mergeCell ref="L154:N154"/>
    <mergeCell ref="W154:Y154"/>
    <mergeCell ref="AH154:AJ154"/>
    <mergeCell ref="X147:Y147"/>
    <mergeCell ref="AI147:AJ147"/>
    <mergeCell ref="X148:Y148"/>
    <mergeCell ref="AI148:AJ148"/>
    <mergeCell ref="X149:Y149"/>
    <mergeCell ref="AI149:AJ149"/>
    <mergeCell ref="X150:Y150"/>
    <mergeCell ref="AI150:AJ150"/>
    <mergeCell ref="X151:Y151"/>
    <mergeCell ref="AI151:AJ151"/>
    <mergeCell ref="X158:Y158"/>
    <mergeCell ref="AI152:AJ152"/>
    <mergeCell ref="W153:Y153"/>
    <mergeCell ref="AH153:AJ153"/>
    <mergeCell ref="X155:Y155"/>
    <mergeCell ref="AI155:AJ155"/>
    <mergeCell ref="X156:Y156"/>
    <mergeCell ref="AI156:AJ156"/>
    <mergeCell ref="X157:Y157"/>
    <mergeCell ref="AI157:AJ157"/>
    <mergeCell ref="AI158:AJ158"/>
    <mergeCell ref="AO145:AO146"/>
    <mergeCell ref="AP145:AP146"/>
    <mergeCell ref="AA137:AF137"/>
    <mergeCell ref="AL137:AQ137"/>
    <mergeCell ref="W139:Y139"/>
    <mergeCell ref="AH139:AJ139"/>
    <mergeCell ref="W140:Y140"/>
    <mergeCell ref="AC140:AF140"/>
    <mergeCell ref="AH140:AJ140"/>
    <mergeCell ref="AN140:AQ140"/>
    <mergeCell ref="W145:W146"/>
    <mergeCell ref="X145:Y146"/>
    <mergeCell ref="Z145:Z146"/>
    <mergeCell ref="AK145:AK146"/>
    <mergeCell ref="AL145:AN145"/>
    <mergeCell ref="AQ145:AQ146"/>
    <mergeCell ref="AB144:AF144"/>
    <mergeCell ref="AM144:AQ144"/>
    <mergeCell ref="AA109:AF109"/>
    <mergeCell ref="AL109:AQ109"/>
    <mergeCell ref="AA110:AF110"/>
    <mergeCell ref="AL110:AQ110"/>
    <mergeCell ref="AA56:AF56"/>
    <mergeCell ref="AL56:AQ56"/>
    <mergeCell ref="AA1:AF1"/>
    <mergeCell ref="AL1:AQ1"/>
    <mergeCell ref="E1:J1"/>
    <mergeCell ref="P1:U1"/>
    <mergeCell ref="L3:N3"/>
    <mergeCell ref="L4:N4"/>
    <mergeCell ref="R4:U4"/>
    <mergeCell ref="L7:N8"/>
    <mergeCell ref="R7:S7"/>
    <mergeCell ref="G59:J59"/>
    <mergeCell ref="E56:J56"/>
    <mergeCell ref="Q8:U8"/>
    <mergeCell ref="L9:L10"/>
    <mergeCell ref="M9:N10"/>
    <mergeCell ref="O9:O10"/>
    <mergeCell ref="P9:R9"/>
    <mergeCell ref="S9:S10"/>
    <mergeCell ref="T9:T10"/>
    <mergeCell ref="A3:C3"/>
    <mergeCell ref="G7:H7"/>
    <mergeCell ref="A9:A10"/>
    <mergeCell ref="B9:C10"/>
    <mergeCell ref="D9:D10"/>
    <mergeCell ref="E9:G9"/>
    <mergeCell ref="H9:H10"/>
    <mergeCell ref="I9:I10"/>
    <mergeCell ref="J9:J10"/>
    <mergeCell ref="F8:J8"/>
    <mergeCell ref="G4:J4"/>
    <mergeCell ref="A4:C4"/>
    <mergeCell ref="A7:C8"/>
    <mergeCell ref="A6:U6"/>
    <mergeCell ref="A36:A37"/>
    <mergeCell ref="B36:C37"/>
    <mergeCell ref="D36:D37"/>
    <mergeCell ref="E36:G36"/>
    <mergeCell ref="H36:H37"/>
    <mergeCell ref="I36:I37"/>
    <mergeCell ref="J36:J37"/>
    <mergeCell ref="B38:C38"/>
    <mergeCell ref="B21:C21"/>
    <mergeCell ref="B22:C22"/>
    <mergeCell ref="B23:C23"/>
    <mergeCell ref="B24:C24"/>
    <mergeCell ref="B25:C25"/>
    <mergeCell ref="A26:C26"/>
    <mergeCell ref="A27:C27"/>
    <mergeCell ref="A30:C30"/>
    <mergeCell ref="E28:J28"/>
    <mergeCell ref="A31:C31"/>
    <mergeCell ref="G31:J31"/>
    <mergeCell ref="A34:C35"/>
    <mergeCell ref="F35:J35"/>
    <mergeCell ref="A33:U33"/>
    <mergeCell ref="B39:C39"/>
    <mergeCell ref="B40:C40"/>
    <mergeCell ref="B41:C41"/>
    <mergeCell ref="B42:C42"/>
    <mergeCell ref="B43:C43"/>
    <mergeCell ref="B44:C44"/>
    <mergeCell ref="A45:C45"/>
    <mergeCell ref="B47:C47"/>
    <mergeCell ref="B48:C48"/>
    <mergeCell ref="B50:C50"/>
    <mergeCell ref="B51:C51"/>
    <mergeCell ref="B52:C52"/>
    <mergeCell ref="B53:C53"/>
    <mergeCell ref="A54:C54"/>
    <mergeCell ref="A55:C55"/>
    <mergeCell ref="A59:C59"/>
    <mergeCell ref="A90:A91"/>
    <mergeCell ref="B90:C91"/>
    <mergeCell ref="A58:C58"/>
    <mergeCell ref="A64:A65"/>
    <mergeCell ref="B64:C65"/>
    <mergeCell ref="D90:D91"/>
    <mergeCell ref="E90:G90"/>
    <mergeCell ref="H90:H91"/>
    <mergeCell ref="I90:I91"/>
    <mergeCell ref="J90:J91"/>
    <mergeCell ref="B67:C67"/>
    <mergeCell ref="B68:C68"/>
    <mergeCell ref="B69:C69"/>
    <mergeCell ref="B70:C70"/>
    <mergeCell ref="B71:C71"/>
    <mergeCell ref="A72:C72"/>
    <mergeCell ref="B74:C74"/>
    <mergeCell ref="B75:C75"/>
    <mergeCell ref="B76:C76"/>
    <mergeCell ref="A88:C89"/>
    <mergeCell ref="F89:J89"/>
    <mergeCell ref="G88:H88"/>
    <mergeCell ref="A73:C73"/>
    <mergeCell ref="D73:J73"/>
    <mergeCell ref="B92:C92"/>
    <mergeCell ref="B93:C93"/>
    <mergeCell ref="B94:C94"/>
    <mergeCell ref="B95:C95"/>
    <mergeCell ref="B96:C96"/>
    <mergeCell ref="B97:C97"/>
    <mergeCell ref="A98:C98"/>
    <mergeCell ref="B101:C101"/>
    <mergeCell ref="J118:J119"/>
    <mergeCell ref="A99:C99"/>
    <mergeCell ref="B120:C120"/>
    <mergeCell ref="B102:C102"/>
    <mergeCell ref="B103:C103"/>
    <mergeCell ref="B104:C104"/>
    <mergeCell ref="B105:C105"/>
    <mergeCell ref="B106:C106"/>
    <mergeCell ref="A107:C107"/>
    <mergeCell ref="A108:C108"/>
    <mergeCell ref="E109:J109"/>
    <mergeCell ref="E110:J110"/>
    <mergeCell ref="A112:C112"/>
    <mergeCell ref="A113:C113"/>
    <mergeCell ref="G113:J113"/>
    <mergeCell ref="A116:C117"/>
    <mergeCell ref="F117:J117"/>
    <mergeCell ref="G116:H116"/>
    <mergeCell ref="A118:A119"/>
    <mergeCell ref="B118:C119"/>
    <mergeCell ref="D118:D119"/>
    <mergeCell ref="E118:G118"/>
    <mergeCell ref="H118:H119"/>
    <mergeCell ref="B121:C121"/>
    <mergeCell ref="B122:C122"/>
    <mergeCell ref="B123:C123"/>
    <mergeCell ref="B124:C124"/>
    <mergeCell ref="A125:C125"/>
    <mergeCell ref="B127:C127"/>
    <mergeCell ref="B128:C128"/>
    <mergeCell ref="B129:C129"/>
    <mergeCell ref="B130:C130"/>
    <mergeCell ref="A126:C126"/>
    <mergeCell ref="B147:C147"/>
    <mergeCell ref="E137:J137"/>
    <mergeCell ref="A139:C139"/>
    <mergeCell ref="A140:C140"/>
    <mergeCell ref="G140:J140"/>
    <mergeCell ref="A143:C144"/>
    <mergeCell ref="F144:J144"/>
    <mergeCell ref="B131:C131"/>
    <mergeCell ref="B132:C132"/>
    <mergeCell ref="B133:C133"/>
    <mergeCell ref="A134:C134"/>
    <mergeCell ref="A135:C135"/>
    <mergeCell ref="E136:J136"/>
    <mergeCell ref="G143:H143"/>
    <mergeCell ref="A145:A146"/>
    <mergeCell ref="B145:C146"/>
    <mergeCell ref="D145:D146"/>
    <mergeCell ref="E145:G145"/>
    <mergeCell ref="H145:H146"/>
    <mergeCell ref="I145:I146"/>
    <mergeCell ref="J145:J146"/>
    <mergeCell ref="B148:C148"/>
    <mergeCell ref="B149:C149"/>
    <mergeCell ref="B150:C150"/>
    <mergeCell ref="B151:C151"/>
    <mergeCell ref="B152:C152"/>
    <mergeCell ref="A153:C153"/>
    <mergeCell ref="B155:C155"/>
    <mergeCell ref="B156:C156"/>
    <mergeCell ref="B157:C157"/>
    <mergeCell ref="A154:C154"/>
    <mergeCell ref="E165:J165"/>
    <mergeCell ref="A168:C168"/>
    <mergeCell ref="G168:J168"/>
    <mergeCell ref="A171:C172"/>
    <mergeCell ref="G171:H171"/>
    <mergeCell ref="F172:J172"/>
    <mergeCell ref="A173:A174"/>
    <mergeCell ref="B173:C174"/>
    <mergeCell ref="D173:D174"/>
    <mergeCell ref="E173:G173"/>
    <mergeCell ref="H173:H174"/>
    <mergeCell ref="I173:I174"/>
    <mergeCell ref="J173:J174"/>
    <mergeCell ref="A167:C167"/>
    <mergeCell ref="G227:H227"/>
    <mergeCell ref="B203:C203"/>
    <mergeCell ref="B204:C204"/>
    <mergeCell ref="B205:C205"/>
    <mergeCell ref="B206:C206"/>
    <mergeCell ref="B207:C207"/>
    <mergeCell ref="A208:C208"/>
    <mergeCell ref="B210:C210"/>
    <mergeCell ref="B211:C211"/>
    <mergeCell ref="B212:C212"/>
    <mergeCell ref="A224:C224"/>
    <mergeCell ref="G224:J224"/>
    <mergeCell ref="A227:C228"/>
    <mergeCell ref="F228:J228"/>
    <mergeCell ref="D209:J209"/>
    <mergeCell ref="A229:A230"/>
    <mergeCell ref="B229:C230"/>
    <mergeCell ref="D229:D230"/>
    <mergeCell ref="E229:G229"/>
    <mergeCell ref="H229:H230"/>
    <mergeCell ref="I229:I230"/>
    <mergeCell ref="J229:J230"/>
    <mergeCell ref="B231:C231"/>
    <mergeCell ref="B232:C232"/>
    <mergeCell ref="B243:C243"/>
    <mergeCell ref="B244:C244"/>
    <mergeCell ref="A245:C245"/>
    <mergeCell ref="A246:C246"/>
    <mergeCell ref="B233:C233"/>
    <mergeCell ref="B234:C234"/>
    <mergeCell ref="B235:C235"/>
    <mergeCell ref="A236:C236"/>
    <mergeCell ref="B238:C238"/>
    <mergeCell ref="B239:C239"/>
    <mergeCell ref="B240:C240"/>
    <mergeCell ref="B241:C241"/>
    <mergeCell ref="B242:C242"/>
    <mergeCell ref="D237:J237"/>
    <mergeCell ref="A237:C237"/>
    <mergeCell ref="G34:H34"/>
    <mergeCell ref="B11:C11"/>
    <mergeCell ref="B12:C12"/>
    <mergeCell ref="B13:C13"/>
    <mergeCell ref="B14:C14"/>
    <mergeCell ref="B15:C15"/>
    <mergeCell ref="B16:C16"/>
    <mergeCell ref="A17:C17"/>
    <mergeCell ref="B19:C19"/>
    <mergeCell ref="B20:C20"/>
    <mergeCell ref="A62:C63"/>
    <mergeCell ref="F63:J63"/>
    <mergeCell ref="E82:J82"/>
    <mergeCell ref="A84:C84"/>
    <mergeCell ref="A85:C85"/>
    <mergeCell ref="G85:J85"/>
    <mergeCell ref="B77:C77"/>
    <mergeCell ref="B78:C78"/>
    <mergeCell ref="B79:C79"/>
    <mergeCell ref="A80:C80"/>
    <mergeCell ref="A81:C81"/>
    <mergeCell ref="G62:H62"/>
    <mergeCell ref="D64:D65"/>
    <mergeCell ref="E64:G64"/>
    <mergeCell ref="H64:H65"/>
    <mergeCell ref="I64:I65"/>
    <mergeCell ref="J64:J65"/>
    <mergeCell ref="B66:C66"/>
    <mergeCell ref="B49:C49"/>
    <mergeCell ref="I118:I119"/>
    <mergeCell ref="E193:J193"/>
    <mergeCell ref="B177:C177"/>
    <mergeCell ref="B178:C178"/>
    <mergeCell ref="B179:C179"/>
    <mergeCell ref="A180:C180"/>
    <mergeCell ref="B182:C182"/>
    <mergeCell ref="B183:C183"/>
    <mergeCell ref="B184:C184"/>
    <mergeCell ref="B158:C158"/>
    <mergeCell ref="B159:C159"/>
    <mergeCell ref="B160:C160"/>
    <mergeCell ref="A161:C161"/>
    <mergeCell ref="A162:C162"/>
    <mergeCell ref="E163:J163"/>
    <mergeCell ref="B175:C175"/>
    <mergeCell ref="B176:C176"/>
    <mergeCell ref="A195:C195"/>
    <mergeCell ref="A196:C196"/>
    <mergeCell ref="G196:J196"/>
    <mergeCell ref="A199:C200"/>
    <mergeCell ref="F200:J200"/>
    <mergeCell ref="E221:J221"/>
    <mergeCell ref="A223:C223"/>
    <mergeCell ref="B213:C213"/>
    <mergeCell ref="B214:C214"/>
    <mergeCell ref="B215:C215"/>
    <mergeCell ref="B216:C216"/>
    <mergeCell ref="A217:C217"/>
    <mergeCell ref="A218:C218"/>
    <mergeCell ref="E219:J219"/>
    <mergeCell ref="G199:H199"/>
    <mergeCell ref="A201:A202"/>
    <mergeCell ref="B201:C202"/>
    <mergeCell ref="D201:D202"/>
    <mergeCell ref="E201:G201"/>
    <mergeCell ref="H201:H202"/>
    <mergeCell ref="I201:I202"/>
    <mergeCell ref="J201:J202"/>
    <mergeCell ref="U9:U10"/>
    <mergeCell ref="M11:N11"/>
    <mergeCell ref="M12:N12"/>
    <mergeCell ref="M13:N13"/>
    <mergeCell ref="M14:N14"/>
    <mergeCell ref="M15:N15"/>
    <mergeCell ref="M16:N16"/>
    <mergeCell ref="L17:N17"/>
    <mergeCell ref="M19:N19"/>
    <mergeCell ref="M20:N20"/>
    <mergeCell ref="M21:N21"/>
    <mergeCell ref="M22:N22"/>
    <mergeCell ref="M23:N23"/>
    <mergeCell ref="M24:N24"/>
    <mergeCell ref="M25:N25"/>
    <mergeCell ref="L26:N26"/>
    <mergeCell ref="L27:N27"/>
    <mergeCell ref="P28:U28"/>
    <mergeCell ref="L30:N30"/>
    <mergeCell ref="L31:N31"/>
    <mergeCell ref="R31:U31"/>
    <mergeCell ref="L34:N35"/>
    <mergeCell ref="R34:S34"/>
    <mergeCell ref="Q35:U35"/>
    <mergeCell ref="L36:L37"/>
    <mergeCell ref="M36:N37"/>
    <mergeCell ref="O36:O37"/>
    <mergeCell ref="P36:R36"/>
    <mergeCell ref="S36:S37"/>
    <mergeCell ref="T36:T37"/>
    <mergeCell ref="U36:U37"/>
    <mergeCell ref="M38:N38"/>
    <mergeCell ref="M39:N39"/>
    <mergeCell ref="M40:N40"/>
    <mergeCell ref="M41:N41"/>
    <mergeCell ref="M42:N42"/>
    <mergeCell ref="M43:N43"/>
    <mergeCell ref="M44:N44"/>
    <mergeCell ref="L45:N45"/>
    <mergeCell ref="M47:N47"/>
    <mergeCell ref="M48:N48"/>
    <mergeCell ref="M49:N49"/>
    <mergeCell ref="M50:N50"/>
    <mergeCell ref="M51:N51"/>
    <mergeCell ref="M52:N52"/>
    <mergeCell ref="M53:N53"/>
    <mergeCell ref="L54:N54"/>
    <mergeCell ref="L55:N55"/>
    <mergeCell ref="P56:U56"/>
    <mergeCell ref="L58:N58"/>
    <mergeCell ref="L59:N59"/>
    <mergeCell ref="R59:U59"/>
    <mergeCell ref="L62:N63"/>
    <mergeCell ref="R62:S62"/>
    <mergeCell ref="Q63:U63"/>
    <mergeCell ref="L64:L65"/>
    <mergeCell ref="M64:N65"/>
    <mergeCell ref="O64:O65"/>
    <mergeCell ref="P64:R64"/>
    <mergeCell ref="S64:S65"/>
    <mergeCell ref="T64:T65"/>
    <mergeCell ref="U64:U65"/>
    <mergeCell ref="M66:N66"/>
    <mergeCell ref="M67:N67"/>
    <mergeCell ref="M68:N68"/>
    <mergeCell ref="M69:N69"/>
    <mergeCell ref="M70:N70"/>
    <mergeCell ref="M71:N71"/>
    <mergeCell ref="L72:N72"/>
    <mergeCell ref="M74:N74"/>
    <mergeCell ref="M75:N75"/>
    <mergeCell ref="L73:N73"/>
    <mergeCell ref="O73:T73"/>
    <mergeCell ref="L88:N89"/>
    <mergeCell ref="R88:S88"/>
    <mergeCell ref="Q89:U89"/>
    <mergeCell ref="L90:L91"/>
    <mergeCell ref="M90:N91"/>
    <mergeCell ref="O90:O91"/>
    <mergeCell ref="P90:R90"/>
    <mergeCell ref="S90:S91"/>
    <mergeCell ref="T90:T91"/>
    <mergeCell ref="U90:U91"/>
    <mergeCell ref="M76:N76"/>
    <mergeCell ref="M77:N77"/>
    <mergeCell ref="M78:N78"/>
    <mergeCell ref="M79:N79"/>
    <mergeCell ref="L80:N80"/>
    <mergeCell ref="L81:N81"/>
    <mergeCell ref="P82:U82"/>
    <mergeCell ref="L84:N84"/>
    <mergeCell ref="L85:N85"/>
    <mergeCell ref="R85:U85"/>
    <mergeCell ref="M92:N92"/>
    <mergeCell ref="M93:N93"/>
    <mergeCell ref="M94:N94"/>
    <mergeCell ref="M95:N95"/>
    <mergeCell ref="M96:N96"/>
    <mergeCell ref="M97:N97"/>
    <mergeCell ref="L98:N98"/>
    <mergeCell ref="M100:N100"/>
    <mergeCell ref="M101:N101"/>
    <mergeCell ref="L112:N112"/>
    <mergeCell ref="L113:N113"/>
    <mergeCell ref="R113:U113"/>
    <mergeCell ref="L116:N117"/>
    <mergeCell ref="R116:S116"/>
    <mergeCell ref="Q117:U117"/>
    <mergeCell ref="L99:N99"/>
    <mergeCell ref="L118:L119"/>
    <mergeCell ref="M118:N119"/>
    <mergeCell ref="O118:O119"/>
    <mergeCell ref="P118:R118"/>
    <mergeCell ref="S118:S119"/>
    <mergeCell ref="T118:T119"/>
    <mergeCell ref="U118:U119"/>
    <mergeCell ref="M102:N102"/>
    <mergeCell ref="M103:N103"/>
    <mergeCell ref="M104:N104"/>
    <mergeCell ref="M105:N105"/>
    <mergeCell ref="M106:N106"/>
    <mergeCell ref="L107:N107"/>
    <mergeCell ref="L108:N108"/>
    <mergeCell ref="P109:U109"/>
    <mergeCell ref="P110:U110"/>
    <mergeCell ref="M120:N120"/>
    <mergeCell ref="M121:N121"/>
    <mergeCell ref="M122:N122"/>
    <mergeCell ref="M123:N123"/>
    <mergeCell ref="M124:N124"/>
    <mergeCell ref="L125:N125"/>
    <mergeCell ref="M127:N127"/>
    <mergeCell ref="M128:N128"/>
    <mergeCell ref="M129:N129"/>
    <mergeCell ref="L126:N126"/>
    <mergeCell ref="M130:N130"/>
    <mergeCell ref="M131:N131"/>
    <mergeCell ref="M132:N132"/>
    <mergeCell ref="M133:N133"/>
    <mergeCell ref="L134:N134"/>
    <mergeCell ref="L135:N135"/>
    <mergeCell ref="P136:U136"/>
    <mergeCell ref="P137:U137"/>
    <mergeCell ref="L139:N139"/>
    <mergeCell ref="L140:N140"/>
    <mergeCell ref="R140:U140"/>
    <mergeCell ref="L143:N144"/>
    <mergeCell ref="R143:S143"/>
    <mergeCell ref="Q144:U144"/>
    <mergeCell ref="L145:L146"/>
    <mergeCell ref="M145:N146"/>
    <mergeCell ref="O145:O146"/>
    <mergeCell ref="P145:R145"/>
    <mergeCell ref="S145:S146"/>
    <mergeCell ref="T145:T146"/>
    <mergeCell ref="U145:U146"/>
    <mergeCell ref="O209:U209"/>
    <mergeCell ref="M147:N147"/>
    <mergeCell ref="M148:N148"/>
    <mergeCell ref="M149:N149"/>
    <mergeCell ref="M150:N150"/>
    <mergeCell ref="M151:N151"/>
    <mergeCell ref="M152:N152"/>
    <mergeCell ref="L153:N153"/>
    <mergeCell ref="M155:N155"/>
    <mergeCell ref="M156:N156"/>
    <mergeCell ref="M157:N157"/>
    <mergeCell ref="M158:N158"/>
    <mergeCell ref="M159:N159"/>
    <mergeCell ref="M160:N160"/>
    <mergeCell ref="L161:N161"/>
    <mergeCell ref="L162:N162"/>
    <mergeCell ref="P163:U163"/>
    <mergeCell ref="L171:N172"/>
    <mergeCell ref="R171:S171"/>
    <mergeCell ref="Q172:U172"/>
    <mergeCell ref="L167:N167"/>
    <mergeCell ref="P164:U164"/>
    <mergeCell ref="M205:N205"/>
    <mergeCell ref="P165:U165"/>
    <mergeCell ref="M243:N243"/>
    <mergeCell ref="M244:N244"/>
    <mergeCell ref="L245:N245"/>
    <mergeCell ref="L246:N246"/>
    <mergeCell ref="A2:B2"/>
    <mergeCell ref="L223:N223"/>
    <mergeCell ref="L224:N224"/>
    <mergeCell ref="R224:U224"/>
    <mergeCell ref="L227:N228"/>
    <mergeCell ref="R227:S227"/>
    <mergeCell ref="Q228:U228"/>
    <mergeCell ref="L229:L230"/>
    <mergeCell ref="M229:N230"/>
    <mergeCell ref="O229:O230"/>
    <mergeCell ref="P229:R229"/>
    <mergeCell ref="S229:S230"/>
    <mergeCell ref="T229:T230"/>
    <mergeCell ref="U229:U230"/>
    <mergeCell ref="M231:N231"/>
    <mergeCell ref="M232:N232"/>
    <mergeCell ref="M233:N233"/>
    <mergeCell ref="M203:N203"/>
    <mergeCell ref="M204:N204"/>
    <mergeCell ref="U201:U202"/>
    <mergeCell ref="M207:N207"/>
    <mergeCell ref="L208:N208"/>
    <mergeCell ref="M210:N210"/>
    <mergeCell ref="M211:N211"/>
    <mergeCell ref="M234:N234"/>
    <mergeCell ref="M235:N235"/>
    <mergeCell ref="L236:N236"/>
    <mergeCell ref="M238:N238"/>
    <mergeCell ref="M242:N242"/>
    <mergeCell ref="L237:N237"/>
    <mergeCell ref="M239:N239"/>
    <mergeCell ref="M240:N240"/>
    <mergeCell ref="M241:N241"/>
    <mergeCell ref="M212:N212"/>
    <mergeCell ref="M213:N213"/>
    <mergeCell ref="M214:N214"/>
    <mergeCell ref="M215:N215"/>
    <mergeCell ref="M216:N216"/>
    <mergeCell ref="L217:N217"/>
    <mergeCell ref="L218:N218"/>
    <mergeCell ref="P219:U219"/>
    <mergeCell ref="P221:U221"/>
    <mergeCell ref="L199:N200"/>
    <mergeCell ref="R199:S199"/>
    <mergeCell ref="Q200:U200"/>
    <mergeCell ref="L201:L202"/>
    <mergeCell ref="M201:N202"/>
    <mergeCell ref="O201:O202"/>
    <mergeCell ref="B100:J100"/>
    <mergeCell ref="M185:N185"/>
    <mergeCell ref="M186:N186"/>
    <mergeCell ref="M187:N187"/>
    <mergeCell ref="M188:N188"/>
    <mergeCell ref="L189:N189"/>
    <mergeCell ref="L190:N190"/>
    <mergeCell ref="P191:U191"/>
    <mergeCell ref="P193:U193"/>
    <mergeCell ref="L195:N195"/>
    <mergeCell ref="L196:N196"/>
    <mergeCell ref="R196:U196"/>
    <mergeCell ref="P201:R201"/>
    <mergeCell ref="S201:S202"/>
    <mergeCell ref="T201:T202"/>
    <mergeCell ref="M206:N206"/>
  </mergeCells>
  <pageMargins left="0.25" right="0.25" top="0.75" bottom="0.75" header="0.3" footer="0.3"/>
  <pageSetup paperSize="9" scale="74" pageOrder="overThenDown" orientation="landscape" r:id="rId1"/>
  <rowBreaks count="11" manualBreakCount="11">
    <brk id="27" max="16383" man="1"/>
    <brk id="55" max="16383" man="1"/>
    <brk id="81" max="16383" man="1"/>
    <brk id="108" max="16383" man="1"/>
    <brk id="135" max="16383" man="1"/>
    <brk id="164" max="16383" man="1"/>
    <brk id="191" max="16383" man="1"/>
    <brk id="219" max="16383" man="1"/>
    <brk id="432" max="16383" man="1"/>
    <brk id="456" max="16383" man="1"/>
    <brk id="480" max="16383" man="1"/>
  </rowBreaks>
  <colBreaks count="1" manualBreakCount="1">
    <brk id="2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2025-10-30T05:59:54Z</cp:lastPrinted>
  <dcterms:created xsi:type="dcterms:W3CDTF">2025-11-07T07:37:02Z</dcterms:created>
  <dcterms:modified xsi:type="dcterms:W3CDTF">2025-11-07T07:37:02Z</dcterms:modified>
</cp:coreProperties>
</file>